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72 - Oprava komunikace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'2372 - Oprava komunikace ...'!$C$121:$K$145</definedName>
    <definedName name="_xlnm.Print_Area" localSheetId="1">'2372 - Oprava komunikace ...'!$C$4:$J$76,'2372 - Oprava komunikace ...'!$C$82:$J$105,'2372 - Oprava komunikace ...'!$C$111:$J$145</definedName>
    <definedName name="_xlnm.Print_Titles" localSheetId="1">'2372 - Oprava komunikace ...'!$121:$121</definedName>
  </definedNames>
  <calcPr/>
</workbook>
</file>

<file path=xl/calcChain.xml><?xml version="1.0" encoding="utf-8"?>
<calcChain xmlns="http://schemas.openxmlformats.org/spreadsheetml/2006/main">
  <c i="2" l="1" r="J131"/>
  <c r="J35"/>
  <c r="J34"/>
  <c i="1" r="AY95"/>
  <c i="2" r="J33"/>
  <c i="1" r="AX95"/>
  <c i="2"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98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89"/>
  <c r="F89"/>
  <c r="F87"/>
  <c r="E85"/>
  <c r="J22"/>
  <c r="E22"/>
  <c r="J90"/>
  <c r="J21"/>
  <c r="J16"/>
  <c r="E16"/>
  <c r="F90"/>
  <c r="J15"/>
  <c r="J10"/>
  <c r="J116"/>
  <c i="1" r="L90"/>
  <c r="AM90"/>
  <c r="AM89"/>
  <c r="L89"/>
  <c r="AM87"/>
  <c r="L87"/>
  <c r="L85"/>
  <c r="L84"/>
  <c i="2" r="BK128"/>
  <c r="J135"/>
  <c r="J129"/>
  <c r="J134"/>
  <c r="BK145"/>
  <c r="J126"/>
  <c r="BK125"/>
  <c i="1" r="AS94"/>
  <c i="2" r="J145"/>
  <c r="BK143"/>
  <c r="J143"/>
  <c r="BK142"/>
  <c r="J142"/>
  <c r="BK140"/>
  <c r="J140"/>
  <c r="BK138"/>
  <c r="J138"/>
  <c r="BK135"/>
  <c r="BK133"/>
  <c r="J133"/>
  <c r="BK130"/>
  <c r="J130"/>
  <c r="J128"/>
  <c r="BK126"/>
  <c r="J125"/>
  <c r="BK134"/>
  <c r="BK129"/>
  <c l="1" r="BK127"/>
  <c r="J127"/>
  <c r="J97"/>
  <c r="T127"/>
  <c r="T132"/>
  <c r="BK141"/>
  <c r="J141"/>
  <c r="J103"/>
  <c r="P124"/>
  <c r="R127"/>
  <c r="P132"/>
  <c r="P141"/>
  <c r="P136"/>
  <c r="R124"/>
  <c r="P127"/>
  <c r="BK132"/>
  <c r="J132"/>
  <c r="J99"/>
  <c r="R141"/>
  <c r="R136"/>
  <c r="BK124"/>
  <c r="BK123"/>
  <c r="J123"/>
  <c r="J95"/>
  <c r="T124"/>
  <c r="T123"/>
  <c r="R132"/>
  <c r="T141"/>
  <c r="T136"/>
  <c r="BK144"/>
  <c r="J144"/>
  <c r="J104"/>
  <c r="BK139"/>
  <c r="J139"/>
  <c r="J102"/>
  <c r="BK137"/>
  <c r="BK136"/>
  <c r="J136"/>
  <c r="J100"/>
  <c r="BE133"/>
  <c r="BE134"/>
  <c r="F119"/>
  <c r="J119"/>
  <c r="BE125"/>
  <c r="BE128"/>
  <c r="BE129"/>
  <c r="BE130"/>
  <c r="BE135"/>
  <c r="BE138"/>
  <c r="BE140"/>
  <c r="BE142"/>
  <c r="BE143"/>
  <c r="BE145"/>
  <c r="J87"/>
  <c r="BE126"/>
  <c r="F34"/>
  <c i="1" r="BC95"/>
  <c r="BC94"/>
  <c r="W32"/>
  <c i="2" r="F33"/>
  <c i="1" r="BB95"/>
  <c r="BB94"/>
  <c r="W31"/>
  <c i="2" r="F32"/>
  <c i="1" r="BA95"/>
  <c r="BA94"/>
  <c r="W30"/>
  <c i="2" r="J32"/>
  <c i="1" r="AW95"/>
  <c i="2" r="F35"/>
  <c i="1" r="BD95"/>
  <c r="BD94"/>
  <c r="W33"/>
  <c i="2" l="1" r="T122"/>
  <c r="R123"/>
  <c r="R122"/>
  <c r="P123"/>
  <c r="P122"/>
  <c i="1" r="AU95"/>
  <c i="2" r="J124"/>
  <c r="J96"/>
  <c r="J137"/>
  <c r="J101"/>
  <c r="BK122"/>
  <c r="J122"/>
  <c r="J94"/>
  <c i="1" r="AX94"/>
  <c r="AW94"/>
  <c r="AK30"/>
  <c r="AY94"/>
  <c r="AU94"/>
  <c i="2" r="J31"/>
  <c i="1" r="AV95"/>
  <c r="AT95"/>
  <c i="2" r="F31"/>
  <c i="1" r="AZ95"/>
  <c r="AZ94"/>
  <c r="W29"/>
  <c i="2" l="1" r="J28"/>
  <c i="1" r="AG95"/>
  <c r="AG94"/>
  <c r="AK26"/>
  <c r="AV94"/>
  <c r="AK29"/>
  <c r="AK35"/>
  <c i="2" l="1" r="J37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<sst xmlns="http://schemas.openxmlformats.org/spreadsheetml/2006/main">
  <si>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</si>
  <si>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</si>
  <si>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</si>
  <si>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</si>
  <si>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{26117555-b164-4a8c-86bb-f463373f3771}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</si>
  <si>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</si>
  <si>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</si>
  <si>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</si>
  <si>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</si>
  <si>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</si>
  <si>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</si>
  <si>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</si>
  <si>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</si>
  <si>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</si>
  <si>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2372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</si>
  <si>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</si>
  <si>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</si>
  <si>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ul. Ke Hřišti</t>
  </si>
  <si>
    <t>KSO:</t>
  </si>
  <si>
    <t>CC-CZ:</t>
  </si>
  <si>
    <t>Místo:</t>
  </si>
  <si>
    <t>Milovice</t>
  </si>
  <si>
    <t>Datum:</t>
  </si>
  <si>
    <t>12. 10. 2023</t>
  </si>
  <si>
    <t>Zadavatel:</t>
  </si>
  <si>
    <t>IČ:</t>
  </si>
  <si>
    <t>Město Milovice</t>
  </si>
  <si>
    <t>DIČ:</t>
  </si>
  <si>
    <t>Uchazeč:</t>
  </si>
  <si>
    <t>Vyplň údaj</t>
  </si>
  <si>
    <t>Projektant:</t>
  </si>
  <si>
    <t>Ing. Jiří Sobol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</si>
  <si>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</si>
  <si>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</si>
  <si>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</si>
  <si>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</si>
  <si>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</si>
  <si>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</si>
  <si>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</si>
  <si>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</si>
  <si>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</si>
  <si>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</si>
  <si>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</si>
  <si>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</si>
  <si>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</si>
  <si>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</si>
  <si>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</si>
  <si>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</si>
  <si>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</si>
  <si>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</si>
  <si>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</si>
  <si>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</si>
  <si>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</si>
  <si>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</si>
  <si>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</si>
  <si>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</si>
  <si>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</si>
  <si>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</si>
  <si>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</si>
  <si>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</si>
  <si>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</si>
  <si>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</si>
  <si>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</si>
  <si>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</si>
  <si>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</si>
  <si>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</si>
  <si>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</si>
  <si>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</si>
  <si>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</si>
  <si>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</si>
  <si>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</si>
  <si>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</si>
  <si>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</si>
  <si>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</si>
  <si>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</si>
  <si>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</si>
  <si>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</si>
  <si>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</si>
  <si>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</si>
  <si>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</si>
  <si>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</si>
  <si>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</si>
  <si>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</si>
  <si>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</si>
  <si>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</si>
  <si>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</si>
  <si>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</si>
  <si>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</si>
  <si>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</si>
  <si>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</si>
  <si>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</si>
  <si>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</si>
  <si>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</si>
  <si>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</si>
  <si>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</si>
  <si>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</si>
  <si>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</si>
  <si>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</si>
  <si>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</si>
  <si>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</si>
  <si>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</si>
  <si>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</si>
  <si>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</si>
  <si>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</si>
  <si>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</si>
  <si>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</si>
  <si>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</si>
  <si>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</si>
  <si>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</si>
  <si>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</si>
  <si>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</si>
  <si>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</si>
  <si>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</si>
  <si>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</si>
  <si>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</si>
  <si>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</si>
  <si>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</si>
  <si>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</si>
  <si>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113107221</t>
  </si>
  <si>
    <t>Odstranění podkladu z kameniva drceného tl 100 mm strojně pl přes 200 m2</t>
  </si>
  <si>
    <t>m2</t>
  </si>
  <si>
    <t>4</t>
  </si>
  <si>
    <t>1241832967</t>
  </si>
  <si>
    <t>113107222</t>
  </si>
  <si>
    <t>Odstranění podkladu z kameniva drceného tl 200 mm strojně pl přes 200 m2 - sanace podkladních vrstev</t>
  </si>
  <si>
    <t>-1154055029</t>
  </si>
  <si>
    <t>5</t>
  </si>
  <si>
    <t>Komunikace pozemní</t>
  </si>
  <si>
    <t>3</t>
  </si>
  <si>
    <t>564931512</t>
  </si>
  <si>
    <t>Podklad z R-materiálu tl 100 mm</t>
  </si>
  <si>
    <t>-469097598</t>
  </si>
  <si>
    <t>567130115</t>
  </si>
  <si>
    <t>Podklad ze směsi stmelené cementem SC C 1,5/2,0 (SC II) tl 200 mm - sanace podkladních vrstev</t>
  </si>
  <si>
    <t>-480504712</t>
  </si>
  <si>
    <t>577144131</t>
  </si>
  <si>
    <t>Asfaltový beton vrstva obrusná ACO 11 (ABS) tř. I tl 50 mm š do 3 m z modifikovaného asfaltu</t>
  </si>
  <si>
    <t>396413504</t>
  </si>
  <si>
    <t>8</t>
  </si>
  <si>
    <t>Trubní vedení</t>
  </si>
  <si>
    <t>997</t>
  </si>
  <si>
    <t>Přesun sutě</t>
  </si>
  <si>
    <t>6</t>
  </si>
  <si>
    <t>997211511</t>
  </si>
  <si>
    <t>Vodorovná doprava suti po suchu na vzdálenost do 1 km</t>
  </si>
  <si>
    <t>t</t>
  </si>
  <si>
    <t>1447243594</t>
  </si>
  <si>
    <t>7</t>
  </si>
  <si>
    <t>997211519</t>
  </si>
  <si>
    <t>Příplatek ZKD 9 km u vodorovné dopravy suti</t>
  </si>
  <si>
    <t>1702504503</t>
  </si>
  <si>
    <t>997221873</t>
  </si>
  <si>
    <t>Poplatek za uložení stavebního odpadu na recyklační skládce (skládkovné) zeminy a kamení zatříděného do Katalogu odpadů pod kódem 17 05 04</t>
  </si>
  <si>
    <t>1326311758</t>
  </si>
  <si>
    <t>VRN</t>
  </si>
  <si>
    <t>Vedlejší rozpočtové náklady</t>
  </si>
  <si>
    <t>VRN1</t>
  </si>
  <si>
    <t>Průzkumné, geodetické a projektové práce</t>
  </si>
  <si>
    <t>9</t>
  </si>
  <si>
    <t>012002000</t>
  </si>
  <si>
    <t>Geodetické práce</t>
  </si>
  <si>
    <t>…</t>
  </si>
  <si>
    <t>1024</t>
  </si>
  <si>
    <t>-25812230</t>
  </si>
  <si>
    <t>VRN3</t>
  </si>
  <si>
    <t>Zařízení staveniště</t>
  </si>
  <si>
    <t>10</t>
  </si>
  <si>
    <t>030001000</t>
  </si>
  <si>
    <t>1649846854</t>
  </si>
  <si>
    <t>VRN4</t>
  </si>
  <si>
    <t>Inženýrská činnost</t>
  </si>
  <si>
    <t>11</t>
  </si>
  <si>
    <t>043002000</t>
  </si>
  <si>
    <t>Zkoušky a ostatní měření</t>
  </si>
  <si>
    <t>-837065434</t>
  </si>
  <si>
    <t>12</t>
  </si>
  <si>
    <t>049002000</t>
  </si>
  <si>
    <t>Ostatní inženýrská činnost</t>
  </si>
  <si>
    <t>-228492005</t>
  </si>
  <si>
    <t>VRN9</t>
  </si>
  <si>
    <t>Ostatní náklady</t>
  </si>
  <si>
    <t>13</t>
  </si>
  <si>
    <t>090001000</t>
  </si>
  <si>
    <t>DIO, DIR</t>
  </si>
  <si>
    <t>-168991274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</si>
</sst>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31</v>
      </c>
      <c r="AK17" s="28" t="s">
        <v>27</v>
      </c>
      <c r="AN17" s="23" t="s">
        <v>1</v>
      </c>
      <c r="AR17" s="18"/>
      <c r="BE17" s="27"/>
      <c r="BS17" s="15" t="s">
        <v>32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33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34</v>
      </c>
      <c r="AK20" s="28" t="s">
        <v>27</v>
      </c>
      <c r="AN20" s="23" t="s">
        <v>1</v>
      </c>
      <c r="AR20" s="18"/>
      <c r="BE20" s="27"/>
      <c r="BS20" s="15" t="s">
        <v>32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35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40</v>
      </c>
      <c r="E29" s="3"/>
      <c r="F29" s="28" t="s">
        <v>41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42</v>
      </c>
      <c r="G30" s="3"/>
      <c r="H30" s="3"/>
      <c r="I30" s="3"/>
      <c r="J30" s="3"/>
      <c r="K30" s="3"/>
      <c r="L30" s="41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43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44</v>
      </c>
      <c r="G32" s="3"/>
      <c r="H32" s="3"/>
      <c r="I32" s="3"/>
      <c r="J32" s="3"/>
      <c r="K32" s="3"/>
      <c r="L32" s="41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45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48" t="s">
        <v>48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50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51</v>
      </c>
      <c r="AI60" s="37"/>
      <c r="AJ60" s="37"/>
      <c r="AK60" s="37"/>
      <c r="AL60" s="37"/>
      <c r="AM60" s="54" t="s">
        <v>52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53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54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51</v>
      </c>
      <c r="AI75" s="37"/>
      <c r="AJ75" s="37"/>
      <c r="AK75" s="37"/>
      <c r="AL75" s="37"/>
      <c r="AM75" s="54" t="s">
        <v>52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2372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Oprava komunikace ul. Ke Hřišti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Milovice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12. 10. 2023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Město Milovice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>Ing. Jiří Sobol</v>
      </c>
      <c r="AN89" s="4"/>
      <c r="AO89" s="4"/>
      <c r="AP89" s="4"/>
      <c r="AQ89" s="34"/>
      <c r="AR89" s="35"/>
      <c r="AS89" s="67" t="s">
        <v>56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33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57</v>
      </c>
      <c r="D92" s="76"/>
      <c r="E92" s="76"/>
      <c r="F92" s="76"/>
      <c r="G92" s="76"/>
      <c r="H92" s="77"/>
      <c r="I92" s="78" t="s">
        <v>58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59</v>
      </c>
      <c r="AH92" s="76"/>
      <c r="AI92" s="76"/>
      <c r="AJ92" s="76"/>
      <c r="AK92" s="76"/>
      <c r="AL92" s="76"/>
      <c r="AM92" s="76"/>
      <c r="AN92" s="78" t="s">
        <v>60</v>
      </c>
      <c r="AO92" s="76"/>
      <c r="AP92" s="80"/>
      <c r="AQ92" s="81" t="s">
        <v>61</v>
      </c>
      <c r="AR92" s="35"/>
      <c r="AS92" s="82" t="s">
        <v>62</v>
      </c>
      <c r="AT92" s="83" t="s">
        <v>63</v>
      </c>
      <c r="AU92" s="83" t="s">
        <v>64</v>
      </c>
      <c r="AV92" s="83" t="s">
        <v>65</v>
      </c>
      <c r="AW92" s="83" t="s">
        <v>66</v>
      </c>
      <c r="AX92" s="83" t="s">
        <v>67</v>
      </c>
      <c r="AY92" s="83" t="s">
        <v>68</v>
      </c>
      <c r="AZ92" s="83" t="s">
        <v>69</v>
      </c>
      <c r="BA92" s="83" t="s">
        <v>70</v>
      </c>
      <c r="BB92" s="83" t="s">
        <v>71</v>
      </c>
      <c r="BC92" s="83" t="s">
        <v>72</v>
      </c>
      <c r="BD92" s="84" t="s">
        <v>73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74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75</v>
      </c>
      <c r="BT94" s="98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16.5" customHeight="1">
      <c r="A95" s="99" t="s">
        <v>79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'2372 - Oprava komunikace 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80</v>
      </c>
      <c r="AR95" s="100"/>
      <c r="AS95" s="106">
        <v>0</v>
      </c>
      <c r="AT95" s="107">
        <f>ROUND(SUM(AV95:AW95),2)</f>
        <v>0</v>
      </c>
      <c r="AU95" s="108">
        <f>'2372 - Oprava komunikace ...'!P122</f>
        <v>0</v>
      </c>
      <c r="AV95" s="107">
        <f>'2372 - Oprava komunikace ...'!J31</f>
        <v>0</v>
      </c>
      <c r="AW95" s="107">
        <f>'2372 - Oprava komunikace ...'!J32</f>
        <v>0</v>
      </c>
      <c r="AX95" s="107">
        <f>'2372 - Oprava komunikace ...'!J33</f>
        <v>0</v>
      </c>
      <c r="AY95" s="107">
        <f>'2372 - Oprava komunikace ...'!J34</f>
        <v>0</v>
      </c>
      <c r="AZ95" s="107">
        <f>'2372 - Oprava komunikace ...'!F31</f>
        <v>0</v>
      </c>
      <c r="BA95" s="107">
        <f>'2372 - Oprava komunikace ...'!F32</f>
        <v>0</v>
      </c>
      <c r="BB95" s="107">
        <f>'2372 - Oprava komunikace ...'!F33</f>
        <v>0</v>
      </c>
      <c r="BC95" s="107">
        <f>'2372 - Oprava komunikace ...'!F34</f>
        <v>0</v>
      </c>
      <c r="BD95" s="109">
        <f>'2372 - Oprava komunikace ...'!F35</f>
        <v>0</v>
      </c>
      <c r="BE95" s="7"/>
      <c r="BT95" s="110" t="s">
        <v>81</v>
      </c>
      <c r="BU95" s="110" t="s">
        <v>82</v>
      </c>
      <c r="BV95" s="110" t="s">
        <v>77</v>
      </c>
      <c r="BW95" s="110" t="s">
        <v>4</v>
      </c>
      <c r="BX95" s="110" t="s">
        <v>78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72 - Oprava komunika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="1" customFormat="1" ht="24.96" customHeight="1">
      <c r="B4" s="18"/>
      <c r="D4" s="19" t="s">
        <v>84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12. 10. 2023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26</v>
      </c>
      <c r="F13" s="34"/>
      <c r="G13" s="34"/>
      <c r="H13" s="34"/>
      <c r="I13" s="28" t="s">
        <v>27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28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27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30</v>
      </c>
      <c r="E18" s="34"/>
      <c r="F18" s="34"/>
      <c r="G18" s="34"/>
      <c r="H18" s="34"/>
      <c r="I18" s="28" t="s">
        <v>25</v>
      </c>
      <c r="J18" s="23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31</v>
      </c>
      <c r="F19" s="34"/>
      <c r="G19" s="34"/>
      <c r="H19" s="34"/>
      <c r="I19" s="28" t="s">
        <v>27</v>
      </c>
      <c r="J19" s="23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33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27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35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36</v>
      </c>
      <c r="E28" s="34"/>
      <c r="F28" s="34"/>
      <c r="G28" s="34"/>
      <c r="H28" s="34"/>
      <c r="I28" s="34"/>
      <c r="J28" s="92">
        <f>ROUND(J122,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38</v>
      </c>
      <c r="G30" s="34"/>
      <c r="H30" s="34"/>
      <c r="I30" s="39" t="s">
        <v>37</v>
      </c>
      <c r="J30" s="39" t="s">
        <v>39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40</v>
      </c>
      <c r="E31" s="28" t="s">
        <v>41</v>
      </c>
      <c r="F31" s="117">
        <f>ROUND((SUM(BE122:BE145)),  2)</f>
        <v>0</v>
      </c>
      <c r="G31" s="34"/>
      <c r="H31" s="34"/>
      <c r="I31" s="118">
        <v>0.20999999999999999</v>
      </c>
      <c r="J31" s="117">
        <f>ROUND(((SUM(BE122:BE145))*I31),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42</v>
      </c>
      <c r="F32" s="117">
        <f>ROUND((SUM(BF122:BF145)),  2)</f>
        <v>0</v>
      </c>
      <c r="G32" s="34"/>
      <c r="H32" s="34"/>
      <c r="I32" s="118">
        <v>0.14999999999999999</v>
      </c>
      <c r="J32" s="117">
        <f>ROUND(((SUM(BF122:BF145))*I32),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43</v>
      </c>
      <c r="F33" s="117">
        <f>ROUND((SUM(BG122:BG145)),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44</v>
      </c>
      <c r="F34" s="117">
        <f>ROUND((SUM(BH122:BH145)),  2)</f>
        <v>0</v>
      </c>
      <c r="G34" s="34"/>
      <c r="H34" s="34"/>
      <c r="I34" s="118">
        <v>0.14999999999999999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45</v>
      </c>
      <c r="F35" s="117">
        <f>ROUND((SUM(BI122:BI145)),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46</v>
      </c>
      <c r="E37" s="77"/>
      <c r="F37" s="77"/>
      <c r="G37" s="121" t="s">
        <v>47</v>
      </c>
      <c r="H37" s="122" t="s">
        <v>48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49</v>
      </c>
      <c r="E50" s="53"/>
      <c r="F50" s="53"/>
      <c r="G50" s="52" t="s">
        <v>50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51</v>
      </c>
      <c r="E61" s="37"/>
      <c r="F61" s="125" t="s">
        <v>52</v>
      </c>
      <c r="G61" s="54" t="s">
        <v>51</v>
      </c>
      <c r="H61" s="37"/>
      <c r="I61" s="37"/>
      <c r="J61" s="126" t="s">
        <v>52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53</v>
      </c>
      <c r="E65" s="55"/>
      <c r="F65" s="55"/>
      <c r="G65" s="52" t="s">
        <v>54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51</v>
      </c>
      <c r="E76" s="37"/>
      <c r="F76" s="125" t="s">
        <v>52</v>
      </c>
      <c r="G76" s="54" t="s">
        <v>51</v>
      </c>
      <c r="H76" s="37"/>
      <c r="I76" s="37"/>
      <c r="J76" s="126" t="s">
        <v>52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85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Oprava komunikace ul. Ke Hřišti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>Milovice</v>
      </c>
      <c r="G87" s="34"/>
      <c r="H87" s="34"/>
      <c r="I87" s="28" t="s">
        <v>22</v>
      </c>
      <c r="J87" s="65" t="str">
        <f>IF(J10="","",J10)</f>
        <v>12. 10. 2023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>Město Milovice</v>
      </c>
      <c r="G89" s="34"/>
      <c r="H89" s="34"/>
      <c r="I89" s="28" t="s">
        <v>30</v>
      </c>
      <c r="J89" s="32" t="str">
        <f>E19</f>
        <v>Ing. Jiří Sobol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28</v>
      </c>
      <c r="D90" s="34"/>
      <c r="E90" s="34"/>
      <c r="F90" s="23" t="str">
        <f>IF(E16="","",E16)</f>
        <v>Vyplň údaj</v>
      </c>
      <c r="G90" s="34"/>
      <c r="H90" s="34"/>
      <c r="I90" s="28" t="s">
        <v>33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86</v>
      </c>
      <c r="D92" s="119"/>
      <c r="E92" s="119"/>
      <c r="F92" s="119"/>
      <c r="G92" s="119"/>
      <c r="H92" s="119"/>
      <c r="I92" s="119"/>
      <c r="J92" s="128" t="s">
        <v>87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88</v>
      </c>
      <c r="D94" s="34"/>
      <c r="E94" s="34"/>
      <c r="F94" s="34"/>
      <c r="G94" s="34"/>
      <c r="H94" s="34"/>
      <c r="I94" s="34"/>
      <c r="J94" s="92">
        <f>J122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89</v>
      </c>
    </row>
    <row r="95" s="9" customFormat="1" ht="24.96" customHeight="1">
      <c r="A95" s="9"/>
      <c r="B95" s="130"/>
      <c r="C95" s="9"/>
      <c r="D95" s="131" t="s">
        <v>90</v>
      </c>
      <c r="E95" s="132"/>
      <c r="F95" s="132"/>
      <c r="G95" s="132"/>
      <c r="H95" s="132"/>
      <c r="I95" s="132"/>
      <c r="J95" s="133">
        <f>J123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91</v>
      </c>
      <c r="E96" s="136"/>
      <c r="F96" s="136"/>
      <c r="G96" s="136"/>
      <c r="H96" s="136"/>
      <c r="I96" s="136"/>
      <c r="J96" s="137">
        <f>J124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92</v>
      </c>
      <c r="E97" s="136"/>
      <c r="F97" s="136"/>
      <c r="G97" s="136"/>
      <c r="H97" s="136"/>
      <c r="I97" s="136"/>
      <c r="J97" s="137">
        <f>J127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93</v>
      </c>
      <c r="E98" s="136"/>
      <c r="F98" s="136"/>
      <c r="G98" s="136"/>
      <c r="H98" s="136"/>
      <c r="I98" s="136"/>
      <c r="J98" s="137">
        <f>J131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94</v>
      </c>
      <c r="E99" s="136"/>
      <c r="F99" s="136"/>
      <c r="G99" s="136"/>
      <c r="H99" s="136"/>
      <c r="I99" s="136"/>
      <c r="J99" s="137">
        <f>J132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0"/>
      <c r="C100" s="9"/>
      <c r="D100" s="131" t="s">
        <v>95</v>
      </c>
      <c r="E100" s="132"/>
      <c r="F100" s="132"/>
      <c r="G100" s="132"/>
      <c r="H100" s="132"/>
      <c r="I100" s="132"/>
      <c r="J100" s="133">
        <f>J136</f>
        <v>0</v>
      </c>
      <c r="K100" s="9"/>
      <c r="L100" s="13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4"/>
      <c r="C101" s="10"/>
      <c r="D101" s="135" t="s">
        <v>96</v>
      </c>
      <c r="E101" s="136"/>
      <c r="F101" s="136"/>
      <c r="G101" s="136"/>
      <c r="H101" s="136"/>
      <c r="I101" s="136"/>
      <c r="J101" s="137">
        <f>J137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97</v>
      </c>
      <c r="E102" s="136"/>
      <c r="F102" s="136"/>
      <c r="G102" s="136"/>
      <c r="H102" s="136"/>
      <c r="I102" s="136"/>
      <c r="J102" s="137">
        <f>J139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98</v>
      </c>
      <c r="E103" s="136"/>
      <c r="F103" s="136"/>
      <c r="G103" s="136"/>
      <c r="H103" s="136"/>
      <c r="I103" s="136"/>
      <c r="J103" s="137">
        <f>J141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99</v>
      </c>
      <c r="E104" s="136"/>
      <c r="F104" s="136"/>
      <c r="G104" s="136"/>
      <c r="H104" s="136"/>
      <c r="I104" s="136"/>
      <c r="J104" s="137">
        <f>J144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100</v>
      </c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16</v>
      </c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63" t="str">
        <f>E7</f>
        <v>Oprava komunikace ul. Ke Hřišti</v>
      </c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20</v>
      </c>
      <c r="D116" s="34"/>
      <c r="E116" s="34"/>
      <c r="F116" s="23" t="str">
        <f>F10</f>
        <v>Milovice</v>
      </c>
      <c r="G116" s="34"/>
      <c r="H116" s="34"/>
      <c r="I116" s="28" t="s">
        <v>22</v>
      </c>
      <c r="J116" s="65" t="str">
        <f>IF(J10="","",J10)</f>
        <v>12. 10. 2023</v>
      </c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24</v>
      </c>
      <c r="D118" s="34"/>
      <c r="E118" s="34"/>
      <c r="F118" s="23" t="str">
        <f>E13</f>
        <v>Město Milovice</v>
      </c>
      <c r="G118" s="34"/>
      <c r="H118" s="34"/>
      <c r="I118" s="28" t="s">
        <v>30</v>
      </c>
      <c r="J118" s="32" t="str">
        <f>E19</f>
        <v>Ing. Jiří Sobol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28</v>
      </c>
      <c r="D119" s="34"/>
      <c r="E119" s="34"/>
      <c r="F119" s="23" t="str">
        <f>IF(E16="","",E16)</f>
        <v>Vyplň údaj</v>
      </c>
      <c r="G119" s="34"/>
      <c r="H119" s="34"/>
      <c r="I119" s="28" t="s">
        <v>33</v>
      </c>
      <c r="J119" s="32" t="str">
        <f>E22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0.32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1" customFormat="1" ht="29.28" customHeight="1">
      <c r="A121" s="138"/>
      <c r="B121" s="139"/>
      <c r="C121" s="140" t="s">
        <v>101</v>
      </c>
      <c r="D121" s="141" t="s">
        <v>61</v>
      </c>
      <c r="E121" s="141" t="s">
        <v>57</v>
      </c>
      <c r="F121" s="141" t="s">
        <v>58</v>
      </c>
      <c r="G121" s="141" t="s">
        <v>102</v>
      </c>
      <c r="H121" s="141" t="s">
        <v>103</v>
      </c>
      <c r="I121" s="141" t="s">
        <v>104</v>
      </c>
      <c r="J121" s="142" t="s">
        <v>87</v>
      </c>
      <c r="K121" s="143" t="s">
        <v>105</v>
      </c>
      <c r="L121" s="144"/>
      <c r="M121" s="82" t="s">
        <v>1</v>
      </c>
      <c r="N121" s="83" t="s">
        <v>40</v>
      </c>
      <c r="O121" s="83" t="s">
        <v>106</v>
      </c>
      <c r="P121" s="83" t="s">
        <v>107</v>
      </c>
      <c r="Q121" s="83" t="s">
        <v>108</v>
      </c>
      <c r="R121" s="83" t="s">
        <v>109</v>
      </c>
      <c r="S121" s="83" t="s">
        <v>110</v>
      </c>
      <c r="T121" s="84" t="s">
        <v>111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="2" customFormat="1" ht="22.8" customHeight="1">
      <c r="A122" s="34"/>
      <c r="B122" s="35"/>
      <c r="C122" s="89" t="s">
        <v>112</v>
      </c>
      <c r="D122" s="34"/>
      <c r="E122" s="34"/>
      <c r="F122" s="34"/>
      <c r="G122" s="34"/>
      <c r="H122" s="34"/>
      <c r="I122" s="34"/>
      <c r="J122" s="145">
        <f>BK122</f>
        <v>0</v>
      </c>
      <c r="K122" s="34"/>
      <c r="L122" s="35"/>
      <c r="M122" s="85"/>
      <c r="N122" s="69"/>
      <c r="O122" s="86"/>
      <c r="P122" s="146">
        <f>P123+P136</f>
        <v>0</v>
      </c>
      <c r="Q122" s="86"/>
      <c r="R122" s="146">
        <f>R123+R136</f>
        <v>0</v>
      </c>
      <c r="S122" s="86"/>
      <c r="T122" s="147">
        <f>T123+T136</f>
        <v>1426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5" t="s">
        <v>75</v>
      </c>
      <c r="AU122" s="15" t="s">
        <v>89</v>
      </c>
      <c r="BK122" s="148">
        <f>BK123+BK136</f>
        <v>0</v>
      </c>
    </row>
    <row r="123" s="12" customFormat="1" ht="25.92" customHeight="1">
      <c r="A123" s="12"/>
      <c r="B123" s="149"/>
      <c r="C123" s="12"/>
      <c r="D123" s="150" t="s">
        <v>75</v>
      </c>
      <c r="E123" s="151" t="s">
        <v>113</v>
      </c>
      <c r="F123" s="151" t="s">
        <v>114</v>
      </c>
      <c r="G123" s="12"/>
      <c r="H123" s="12"/>
      <c r="I123" s="152"/>
      <c r="J123" s="153">
        <f>BK123</f>
        <v>0</v>
      </c>
      <c r="K123" s="12"/>
      <c r="L123" s="149"/>
      <c r="M123" s="154"/>
      <c r="N123" s="155"/>
      <c r="O123" s="155"/>
      <c r="P123" s="156">
        <f>P124+P127+P131+P132</f>
        <v>0</v>
      </c>
      <c r="Q123" s="155"/>
      <c r="R123" s="156">
        <f>R124+R127+R131+R132</f>
        <v>0</v>
      </c>
      <c r="S123" s="155"/>
      <c r="T123" s="157">
        <f>T124+T127+T131+T132</f>
        <v>1426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81</v>
      </c>
      <c r="AT123" s="158" t="s">
        <v>75</v>
      </c>
      <c r="AU123" s="158" t="s">
        <v>76</v>
      </c>
      <c r="AY123" s="150" t="s">
        <v>115</v>
      </c>
      <c r="BK123" s="159">
        <f>BK124+BK127+BK131+BK132</f>
        <v>0</v>
      </c>
    </row>
    <row r="124" s="12" customFormat="1" ht="22.8" customHeight="1">
      <c r="A124" s="12"/>
      <c r="B124" s="149"/>
      <c r="C124" s="12"/>
      <c r="D124" s="150" t="s">
        <v>75</v>
      </c>
      <c r="E124" s="160" t="s">
        <v>81</v>
      </c>
      <c r="F124" s="160" t="s">
        <v>116</v>
      </c>
      <c r="G124" s="12"/>
      <c r="H124" s="12"/>
      <c r="I124" s="152"/>
      <c r="J124" s="161">
        <f>BK124</f>
        <v>0</v>
      </c>
      <c r="K124" s="12"/>
      <c r="L124" s="149"/>
      <c r="M124" s="154"/>
      <c r="N124" s="155"/>
      <c r="O124" s="155"/>
      <c r="P124" s="156">
        <f>SUM(P125:P126)</f>
        <v>0</v>
      </c>
      <c r="Q124" s="155"/>
      <c r="R124" s="156">
        <f>SUM(R125:R126)</f>
        <v>0</v>
      </c>
      <c r="S124" s="155"/>
      <c r="T124" s="157">
        <f>SUM(T125:T126)</f>
        <v>1426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81</v>
      </c>
      <c r="AT124" s="158" t="s">
        <v>75</v>
      </c>
      <c r="AU124" s="158" t="s">
        <v>81</v>
      </c>
      <c r="AY124" s="150" t="s">
        <v>115</v>
      </c>
      <c r="BK124" s="159">
        <f>SUM(BK125:BK126)</f>
        <v>0</v>
      </c>
    </row>
    <row r="125" s="2" customFormat="1" ht="24.15" customHeight="1">
      <c r="A125" s="34"/>
      <c r="B125" s="162"/>
      <c r="C125" s="163" t="s">
        <v>81</v>
      </c>
      <c r="D125" s="163" t="s">
        <v>117</v>
      </c>
      <c r="E125" s="164" t="s">
        <v>118</v>
      </c>
      <c r="F125" s="165" t="s">
        <v>119</v>
      </c>
      <c r="G125" s="166" t="s">
        <v>120</v>
      </c>
      <c r="H125" s="167">
        <v>3100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41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0.17000000000000001</v>
      </c>
      <c r="T125" s="174">
        <f>S125*H125</f>
        <v>527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121</v>
      </c>
      <c r="AT125" s="175" t="s">
        <v>117</v>
      </c>
      <c r="AU125" s="175" t="s">
        <v>83</v>
      </c>
      <c r="AY125" s="15" t="s">
        <v>115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81</v>
      </c>
      <c r="BK125" s="176">
        <f>ROUND(I125*H125,2)</f>
        <v>0</v>
      </c>
      <c r="BL125" s="15" t="s">
        <v>121</v>
      </c>
      <c r="BM125" s="175" t="s">
        <v>122</v>
      </c>
    </row>
    <row r="126" s="2" customFormat="1" ht="33" customHeight="1">
      <c r="A126" s="34"/>
      <c r="B126" s="162"/>
      <c r="C126" s="163" t="s">
        <v>83</v>
      </c>
      <c r="D126" s="163" t="s">
        <v>117</v>
      </c>
      <c r="E126" s="164" t="s">
        <v>123</v>
      </c>
      <c r="F126" s="165" t="s">
        <v>124</v>
      </c>
      <c r="G126" s="166" t="s">
        <v>120</v>
      </c>
      <c r="H126" s="167">
        <v>3100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41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0.28999999999999998</v>
      </c>
      <c r="T126" s="174">
        <f>S126*H126</f>
        <v>898.99999999999989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121</v>
      </c>
      <c r="AT126" s="175" t="s">
        <v>117</v>
      </c>
      <c r="AU126" s="175" t="s">
        <v>83</v>
      </c>
      <c r="AY126" s="15" t="s">
        <v>115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81</v>
      </c>
      <c r="BK126" s="176">
        <f>ROUND(I126*H126,2)</f>
        <v>0</v>
      </c>
      <c r="BL126" s="15" t="s">
        <v>121</v>
      </c>
      <c r="BM126" s="175" t="s">
        <v>125</v>
      </c>
    </row>
    <row r="127" s="12" customFormat="1" ht="22.8" customHeight="1">
      <c r="A127" s="12"/>
      <c r="B127" s="149"/>
      <c r="C127" s="12"/>
      <c r="D127" s="150" t="s">
        <v>75</v>
      </c>
      <c r="E127" s="160" t="s">
        <v>126</v>
      </c>
      <c r="F127" s="160" t="s">
        <v>127</v>
      </c>
      <c r="G127" s="12"/>
      <c r="H127" s="12"/>
      <c r="I127" s="152"/>
      <c r="J127" s="161">
        <f>BK127</f>
        <v>0</v>
      </c>
      <c r="K127" s="12"/>
      <c r="L127" s="149"/>
      <c r="M127" s="154"/>
      <c r="N127" s="155"/>
      <c r="O127" s="155"/>
      <c r="P127" s="156">
        <f>SUM(P128:P130)</f>
        <v>0</v>
      </c>
      <c r="Q127" s="155"/>
      <c r="R127" s="156">
        <f>SUM(R128:R130)</f>
        <v>0</v>
      </c>
      <c r="S127" s="155"/>
      <c r="T127" s="157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0" t="s">
        <v>81</v>
      </c>
      <c r="AT127" s="158" t="s">
        <v>75</v>
      </c>
      <c r="AU127" s="158" t="s">
        <v>81</v>
      </c>
      <c r="AY127" s="150" t="s">
        <v>115</v>
      </c>
      <c r="BK127" s="159">
        <f>SUM(BK128:BK130)</f>
        <v>0</v>
      </c>
    </row>
    <row r="128" s="2" customFormat="1" ht="16.5" customHeight="1">
      <c r="A128" s="34"/>
      <c r="B128" s="162"/>
      <c r="C128" s="163" t="s">
        <v>128</v>
      </c>
      <c r="D128" s="163" t="s">
        <v>117</v>
      </c>
      <c r="E128" s="164" t="s">
        <v>129</v>
      </c>
      <c r="F128" s="165" t="s">
        <v>130</v>
      </c>
      <c r="G128" s="166" t="s">
        <v>120</v>
      </c>
      <c r="H128" s="167">
        <v>350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41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121</v>
      </c>
      <c r="AT128" s="175" t="s">
        <v>117</v>
      </c>
      <c r="AU128" s="175" t="s">
        <v>83</v>
      </c>
      <c r="AY128" s="15" t="s">
        <v>115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81</v>
      </c>
      <c r="BK128" s="176">
        <f>ROUND(I128*H128,2)</f>
        <v>0</v>
      </c>
      <c r="BL128" s="15" t="s">
        <v>121</v>
      </c>
      <c r="BM128" s="175" t="s">
        <v>131</v>
      </c>
    </row>
    <row r="129" s="2" customFormat="1" ht="33" customHeight="1">
      <c r="A129" s="34"/>
      <c r="B129" s="162"/>
      <c r="C129" s="163" t="s">
        <v>121</v>
      </c>
      <c r="D129" s="163" t="s">
        <v>117</v>
      </c>
      <c r="E129" s="164" t="s">
        <v>132</v>
      </c>
      <c r="F129" s="165" t="s">
        <v>133</v>
      </c>
      <c r="G129" s="166" t="s">
        <v>120</v>
      </c>
      <c r="H129" s="167">
        <v>3100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41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121</v>
      </c>
      <c r="AT129" s="175" t="s">
        <v>117</v>
      </c>
      <c r="AU129" s="175" t="s">
        <v>83</v>
      </c>
      <c r="AY129" s="15" t="s">
        <v>115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81</v>
      </c>
      <c r="BK129" s="176">
        <f>ROUND(I129*H129,2)</f>
        <v>0</v>
      </c>
      <c r="BL129" s="15" t="s">
        <v>121</v>
      </c>
      <c r="BM129" s="175" t="s">
        <v>134</v>
      </c>
    </row>
    <row r="130" s="2" customFormat="1" ht="33" customHeight="1">
      <c r="A130" s="34"/>
      <c r="B130" s="162"/>
      <c r="C130" s="163" t="s">
        <v>126</v>
      </c>
      <c r="D130" s="163" t="s">
        <v>117</v>
      </c>
      <c r="E130" s="164" t="s">
        <v>135</v>
      </c>
      <c r="F130" s="165" t="s">
        <v>136</v>
      </c>
      <c r="G130" s="166" t="s">
        <v>120</v>
      </c>
      <c r="H130" s="167">
        <v>2750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41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121</v>
      </c>
      <c r="AT130" s="175" t="s">
        <v>117</v>
      </c>
      <c r="AU130" s="175" t="s">
        <v>83</v>
      </c>
      <c r="AY130" s="15" t="s">
        <v>115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81</v>
      </c>
      <c r="BK130" s="176">
        <f>ROUND(I130*H130,2)</f>
        <v>0</v>
      </c>
      <c r="BL130" s="15" t="s">
        <v>121</v>
      </c>
      <c r="BM130" s="175" t="s">
        <v>137</v>
      </c>
    </row>
    <row r="131" s="12" customFormat="1" ht="22.8" customHeight="1">
      <c r="A131" s="12"/>
      <c r="B131" s="149"/>
      <c r="C131" s="12"/>
      <c r="D131" s="150" t="s">
        <v>75</v>
      </c>
      <c r="E131" s="160" t="s">
        <v>138</v>
      </c>
      <c r="F131" s="160" t="s">
        <v>139</v>
      </c>
      <c r="G131" s="12"/>
      <c r="H131" s="12"/>
      <c r="I131" s="152"/>
      <c r="J131" s="161">
        <f>BK131</f>
        <v>0</v>
      </c>
      <c r="K131" s="12"/>
      <c r="L131" s="149"/>
      <c r="M131" s="154"/>
      <c r="N131" s="155"/>
      <c r="O131" s="155"/>
      <c r="P131" s="156">
        <v>0</v>
      </c>
      <c r="Q131" s="155"/>
      <c r="R131" s="156">
        <v>0</v>
      </c>
      <c r="S131" s="155"/>
      <c r="T131" s="157"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0" t="s">
        <v>81</v>
      </c>
      <c r="AT131" s="158" t="s">
        <v>75</v>
      </c>
      <c r="AU131" s="158" t="s">
        <v>81</v>
      </c>
      <c r="AY131" s="150" t="s">
        <v>115</v>
      </c>
      <c r="BK131" s="159">
        <v>0</v>
      </c>
    </row>
    <row r="132" s="12" customFormat="1" ht="22.8" customHeight="1">
      <c r="A132" s="12"/>
      <c r="B132" s="149"/>
      <c r="C132" s="12"/>
      <c r="D132" s="150" t="s">
        <v>75</v>
      </c>
      <c r="E132" s="160" t="s">
        <v>140</v>
      </c>
      <c r="F132" s="160" t="s">
        <v>141</v>
      </c>
      <c r="G132" s="12"/>
      <c r="H132" s="12"/>
      <c r="I132" s="152"/>
      <c r="J132" s="161">
        <f>BK132</f>
        <v>0</v>
      </c>
      <c r="K132" s="12"/>
      <c r="L132" s="149"/>
      <c r="M132" s="154"/>
      <c r="N132" s="155"/>
      <c r="O132" s="155"/>
      <c r="P132" s="156">
        <f>SUM(P133:P135)</f>
        <v>0</v>
      </c>
      <c r="Q132" s="155"/>
      <c r="R132" s="156">
        <f>SUM(R133:R135)</f>
        <v>0</v>
      </c>
      <c r="S132" s="155"/>
      <c r="T132" s="157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0" t="s">
        <v>81</v>
      </c>
      <c r="AT132" s="158" t="s">
        <v>75</v>
      </c>
      <c r="AU132" s="158" t="s">
        <v>81</v>
      </c>
      <c r="AY132" s="150" t="s">
        <v>115</v>
      </c>
      <c r="BK132" s="159">
        <f>SUM(BK133:BK135)</f>
        <v>0</v>
      </c>
    </row>
    <row r="133" s="2" customFormat="1" ht="24.15" customHeight="1">
      <c r="A133" s="34"/>
      <c r="B133" s="162"/>
      <c r="C133" s="163" t="s">
        <v>142</v>
      </c>
      <c r="D133" s="163" t="s">
        <v>117</v>
      </c>
      <c r="E133" s="164" t="s">
        <v>143</v>
      </c>
      <c r="F133" s="165" t="s">
        <v>144</v>
      </c>
      <c r="G133" s="166" t="s">
        <v>145</v>
      </c>
      <c r="H133" s="167">
        <v>1426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41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121</v>
      </c>
      <c r="AT133" s="175" t="s">
        <v>117</v>
      </c>
      <c r="AU133" s="175" t="s">
        <v>83</v>
      </c>
      <c r="AY133" s="15" t="s">
        <v>115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81</v>
      </c>
      <c r="BK133" s="176">
        <f>ROUND(I133*H133,2)</f>
        <v>0</v>
      </c>
      <c r="BL133" s="15" t="s">
        <v>121</v>
      </c>
      <c r="BM133" s="175" t="s">
        <v>146</v>
      </c>
    </row>
    <row r="134" s="2" customFormat="1" ht="16.5" customHeight="1">
      <c r="A134" s="34"/>
      <c r="B134" s="162"/>
      <c r="C134" s="163" t="s">
        <v>147</v>
      </c>
      <c r="D134" s="163" t="s">
        <v>117</v>
      </c>
      <c r="E134" s="164" t="s">
        <v>148</v>
      </c>
      <c r="F134" s="165" t="s">
        <v>149</v>
      </c>
      <c r="G134" s="166" t="s">
        <v>145</v>
      </c>
      <c r="H134" s="167">
        <v>12834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41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121</v>
      </c>
      <c r="AT134" s="175" t="s">
        <v>117</v>
      </c>
      <c r="AU134" s="175" t="s">
        <v>83</v>
      </c>
      <c r="AY134" s="15" t="s">
        <v>115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81</v>
      </c>
      <c r="BK134" s="176">
        <f>ROUND(I134*H134,2)</f>
        <v>0</v>
      </c>
      <c r="BL134" s="15" t="s">
        <v>121</v>
      </c>
      <c r="BM134" s="175" t="s">
        <v>150</v>
      </c>
    </row>
    <row r="135" s="2" customFormat="1" ht="44.25" customHeight="1">
      <c r="A135" s="34"/>
      <c r="B135" s="162"/>
      <c r="C135" s="163" t="s">
        <v>138</v>
      </c>
      <c r="D135" s="163" t="s">
        <v>117</v>
      </c>
      <c r="E135" s="164" t="s">
        <v>151</v>
      </c>
      <c r="F135" s="165" t="s">
        <v>152</v>
      </c>
      <c r="G135" s="166" t="s">
        <v>145</v>
      </c>
      <c r="H135" s="167">
        <v>1426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41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121</v>
      </c>
      <c r="AT135" s="175" t="s">
        <v>117</v>
      </c>
      <c r="AU135" s="175" t="s">
        <v>83</v>
      </c>
      <c r="AY135" s="15" t="s">
        <v>115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81</v>
      </c>
      <c r="BK135" s="176">
        <f>ROUND(I135*H135,2)</f>
        <v>0</v>
      </c>
      <c r="BL135" s="15" t="s">
        <v>121</v>
      </c>
      <c r="BM135" s="175" t="s">
        <v>153</v>
      </c>
    </row>
    <row r="136" s="12" customFormat="1" ht="25.92" customHeight="1">
      <c r="A136" s="12"/>
      <c r="B136" s="149"/>
      <c r="C136" s="12"/>
      <c r="D136" s="150" t="s">
        <v>75</v>
      </c>
      <c r="E136" s="151" t="s">
        <v>154</v>
      </c>
      <c r="F136" s="151" t="s">
        <v>155</v>
      </c>
      <c r="G136" s="12"/>
      <c r="H136" s="12"/>
      <c r="I136" s="152"/>
      <c r="J136" s="153">
        <f>BK136</f>
        <v>0</v>
      </c>
      <c r="K136" s="12"/>
      <c r="L136" s="149"/>
      <c r="M136" s="154"/>
      <c r="N136" s="155"/>
      <c r="O136" s="155"/>
      <c r="P136" s="156">
        <f>P137+P139+P141+P144</f>
        <v>0</v>
      </c>
      <c r="Q136" s="155"/>
      <c r="R136" s="156">
        <f>R137+R139+R141+R144</f>
        <v>0</v>
      </c>
      <c r="S136" s="155"/>
      <c r="T136" s="157">
        <f>T137+T139+T141+T144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0" t="s">
        <v>126</v>
      </c>
      <c r="AT136" s="158" t="s">
        <v>75</v>
      </c>
      <c r="AU136" s="158" t="s">
        <v>76</v>
      </c>
      <c r="AY136" s="150" t="s">
        <v>115</v>
      </c>
      <c r="BK136" s="159">
        <f>BK137+BK139+BK141+BK144</f>
        <v>0</v>
      </c>
    </row>
    <row r="137" s="12" customFormat="1" ht="22.8" customHeight="1">
      <c r="A137" s="12"/>
      <c r="B137" s="149"/>
      <c r="C137" s="12"/>
      <c r="D137" s="150" t="s">
        <v>75</v>
      </c>
      <c r="E137" s="160" t="s">
        <v>156</v>
      </c>
      <c r="F137" s="160" t="s">
        <v>157</v>
      </c>
      <c r="G137" s="12"/>
      <c r="H137" s="12"/>
      <c r="I137" s="152"/>
      <c r="J137" s="161">
        <f>BK137</f>
        <v>0</v>
      </c>
      <c r="K137" s="12"/>
      <c r="L137" s="149"/>
      <c r="M137" s="154"/>
      <c r="N137" s="155"/>
      <c r="O137" s="155"/>
      <c r="P137" s="156">
        <f>P138</f>
        <v>0</v>
      </c>
      <c r="Q137" s="155"/>
      <c r="R137" s="156">
        <f>R138</f>
        <v>0</v>
      </c>
      <c r="S137" s="155"/>
      <c r="T137" s="157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0" t="s">
        <v>126</v>
      </c>
      <c r="AT137" s="158" t="s">
        <v>75</v>
      </c>
      <c r="AU137" s="158" t="s">
        <v>81</v>
      </c>
      <c r="AY137" s="150" t="s">
        <v>115</v>
      </c>
      <c r="BK137" s="159">
        <f>BK138</f>
        <v>0</v>
      </c>
    </row>
    <row r="138" s="2" customFormat="1" ht="16.5" customHeight="1">
      <c r="A138" s="34"/>
      <c r="B138" s="162"/>
      <c r="C138" s="163" t="s">
        <v>158</v>
      </c>
      <c r="D138" s="163" t="s">
        <v>117</v>
      </c>
      <c r="E138" s="164" t="s">
        <v>159</v>
      </c>
      <c r="F138" s="165" t="s">
        <v>160</v>
      </c>
      <c r="G138" s="166" t="s">
        <v>161</v>
      </c>
      <c r="H138" s="167">
        <v>1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41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162</v>
      </c>
      <c r="AT138" s="175" t="s">
        <v>117</v>
      </c>
      <c r="AU138" s="175" t="s">
        <v>83</v>
      </c>
      <c r="AY138" s="15" t="s">
        <v>115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81</v>
      </c>
      <c r="BK138" s="176">
        <f>ROUND(I138*H138,2)</f>
        <v>0</v>
      </c>
      <c r="BL138" s="15" t="s">
        <v>162</v>
      </c>
      <c r="BM138" s="175" t="s">
        <v>163</v>
      </c>
    </row>
    <row r="139" s="12" customFormat="1" ht="22.8" customHeight="1">
      <c r="A139" s="12"/>
      <c r="B139" s="149"/>
      <c r="C139" s="12"/>
      <c r="D139" s="150" t="s">
        <v>75</v>
      </c>
      <c r="E139" s="160" t="s">
        <v>164</v>
      </c>
      <c r="F139" s="160" t="s">
        <v>165</v>
      </c>
      <c r="G139" s="12"/>
      <c r="H139" s="12"/>
      <c r="I139" s="152"/>
      <c r="J139" s="161">
        <f>BK139</f>
        <v>0</v>
      </c>
      <c r="K139" s="12"/>
      <c r="L139" s="149"/>
      <c r="M139" s="154"/>
      <c r="N139" s="155"/>
      <c r="O139" s="155"/>
      <c r="P139" s="156">
        <f>P140</f>
        <v>0</v>
      </c>
      <c r="Q139" s="155"/>
      <c r="R139" s="156">
        <f>R140</f>
        <v>0</v>
      </c>
      <c r="S139" s="155"/>
      <c r="T139" s="157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0" t="s">
        <v>126</v>
      </c>
      <c r="AT139" s="158" t="s">
        <v>75</v>
      </c>
      <c r="AU139" s="158" t="s">
        <v>81</v>
      </c>
      <c r="AY139" s="150" t="s">
        <v>115</v>
      </c>
      <c r="BK139" s="159">
        <f>BK140</f>
        <v>0</v>
      </c>
    </row>
    <row r="140" s="2" customFormat="1" ht="16.5" customHeight="1">
      <c r="A140" s="34"/>
      <c r="B140" s="162"/>
      <c r="C140" s="163" t="s">
        <v>166</v>
      </c>
      <c r="D140" s="163" t="s">
        <v>117</v>
      </c>
      <c r="E140" s="164" t="s">
        <v>167</v>
      </c>
      <c r="F140" s="165" t="s">
        <v>165</v>
      </c>
      <c r="G140" s="166" t="s">
        <v>161</v>
      </c>
      <c r="H140" s="167">
        <v>1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41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162</v>
      </c>
      <c r="AT140" s="175" t="s">
        <v>117</v>
      </c>
      <c r="AU140" s="175" t="s">
        <v>83</v>
      </c>
      <c r="AY140" s="15" t="s">
        <v>115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81</v>
      </c>
      <c r="BK140" s="176">
        <f>ROUND(I140*H140,2)</f>
        <v>0</v>
      </c>
      <c r="BL140" s="15" t="s">
        <v>162</v>
      </c>
      <c r="BM140" s="175" t="s">
        <v>168</v>
      </c>
    </row>
    <row r="141" s="12" customFormat="1" ht="22.8" customHeight="1">
      <c r="A141" s="12"/>
      <c r="B141" s="149"/>
      <c r="C141" s="12"/>
      <c r="D141" s="150" t="s">
        <v>75</v>
      </c>
      <c r="E141" s="160" t="s">
        <v>169</v>
      </c>
      <c r="F141" s="160" t="s">
        <v>170</v>
      </c>
      <c r="G141" s="12"/>
      <c r="H141" s="12"/>
      <c r="I141" s="152"/>
      <c r="J141" s="161">
        <f>BK141</f>
        <v>0</v>
      </c>
      <c r="K141" s="12"/>
      <c r="L141" s="149"/>
      <c r="M141" s="154"/>
      <c r="N141" s="155"/>
      <c r="O141" s="155"/>
      <c r="P141" s="156">
        <f>SUM(P142:P143)</f>
        <v>0</v>
      </c>
      <c r="Q141" s="155"/>
      <c r="R141" s="156">
        <f>SUM(R142:R143)</f>
        <v>0</v>
      </c>
      <c r="S141" s="155"/>
      <c r="T141" s="157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0" t="s">
        <v>126</v>
      </c>
      <c r="AT141" s="158" t="s">
        <v>75</v>
      </c>
      <c r="AU141" s="158" t="s">
        <v>81</v>
      </c>
      <c r="AY141" s="150" t="s">
        <v>115</v>
      </c>
      <c r="BK141" s="159">
        <f>SUM(BK142:BK143)</f>
        <v>0</v>
      </c>
    </row>
    <row r="142" s="2" customFormat="1" ht="16.5" customHeight="1">
      <c r="A142" s="34"/>
      <c r="B142" s="162"/>
      <c r="C142" s="163" t="s">
        <v>171</v>
      </c>
      <c r="D142" s="163" t="s">
        <v>117</v>
      </c>
      <c r="E142" s="164" t="s">
        <v>172</v>
      </c>
      <c r="F142" s="165" t="s">
        <v>173</v>
      </c>
      <c r="G142" s="166" t="s">
        <v>161</v>
      </c>
      <c r="H142" s="167">
        <v>1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41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162</v>
      </c>
      <c r="AT142" s="175" t="s">
        <v>117</v>
      </c>
      <c r="AU142" s="175" t="s">
        <v>83</v>
      </c>
      <c r="AY142" s="15" t="s">
        <v>115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81</v>
      </c>
      <c r="BK142" s="176">
        <f>ROUND(I142*H142,2)</f>
        <v>0</v>
      </c>
      <c r="BL142" s="15" t="s">
        <v>162</v>
      </c>
      <c r="BM142" s="175" t="s">
        <v>174</v>
      </c>
    </row>
    <row r="143" s="2" customFormat="1" ht="16.5" customHeight="1">
      <c r="A143" s="34"/>
      <c r="B143" s="162"/>
      <c r="C143" s="163" t="s">
        <v>175</v>
      </c>
      <c r="D143" s="163" t="s">
        <v>117</v>
      </c>
      <c r="E143" s="164" t="s">
        <v>176</v>
      </c>
      <c r="F143" s="165" t="s">
        <v>177</v>
      </c>
      <c r="G143" s="166" t="s">
        <v>161</v>
      </c>
      <c r="H143" s="167">
        <v>1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41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162</v>
      </c>
      <c r="AT143" s="175" t="s">
        <v>117</v>
      </c>
      <c r="AU143" s="175" t="s">
        <v>83</v>
      </c>
      <c r="AY143" s="15" t="s">
        <v>115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81</v>
      </c>
      <c r="BK143" s="176">
        <f>ROUND(I143*H143,2)</f>
        <v>0</v>
      </c>
      <c r="BL143" s="15" t="s">
        <v>162</v>
      </c>
      <c r="BM143" s="175" t="s">
        <v>178</v>
      </c>
    </row>
    <row r="144" s="12" customFormat="1" ht="22.8" customHeight="1">
      <c r="A144" s="12"/>
      <c r="B144" s="149"/>
      <c r="C144" s="12"/>
      <c r="D144" s="150" t="s">
        <v>75</v>
      </c>
      <c r="E144" s="160" t="s">
        <v>179</v>
      </c>
      <c r="F144" s="160" t="s">
        <v>180</v>
      </c>
      <c r="G144" s="12"/>
      <c r="H144" s="12"/>
      <c r="I144" s="152"/>
      <c r="J144" s="161">
        <f>BK144</f>
        <v>0</v>
      </c>
      <c r="K144" s="12"/>
      <c r="L144" s="149"/>
      <c r="M144" s="154"/>
      <c r="N144" s="155"/>
      <c r="O144" s="155"/>
      <c r="P144" s="156">
        <f>P145</f>
        <v>0</v>
      </c>
      <c r="Q144" s="155"/>
      <c r="R144" s="156">
        <f>R145</f>
        <v>0</v>
      </c>
      <c r="S144" s="155"/>
      <c r="T144" s="157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0" t="s">
        <v>126</v>
      </c>
      <c r="AT144" s="158" t="s">
        <v>75</v>
      </c>
      <c r="AU144" s="158" t="s">
        <v>81</v>
      </c>
      <c r="AY144" s="150" t="s">
        <v>115</v>
      </c>
      <c r="BK144" s="159">
        <f>BK145</f>
        <v>0</v>
      </c>
    </row>
    <row r="145" s="2" customFormat="1" ht="16.5" customHeight="1">
      <c r="A145" s="34"/>
      <c r="B145" s="162"/>
      <c r="C145" s="163" t="s">
        <v>181</v>
      </c>
      <c r="D145" s="163" t="s">
        <v>117</v>
      </c>
      <c r="E145" s="164" t="s">
        <v>182</v>
      </c>
      <c r="F145" s="165" t="s">
        <v>183</v>
      </c>
      <c r="G145" s="166" t="s">
        <v>161</v>
      </c>
      <c r="H145" s="167">
        <v>1</v>
      </c>
      <c r="I145" s="168"/>
      <c r="J145" s="169">
        <f>ROUND(I145*H145,2)</f>
        <v>0</v>
      </c>
      <c r="K145" s="170"/>
      <c r="L145" s="35"/>
      <c r="M145" s="177" t="s">
        <v>1</v>
      </c>
      <c r="N145" s="178" t="s">
        <v>41</v>
      </c>
      <c r="O145" s="179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162</v>
      </c>
      <c r="AT145" s="175" t="s">
        <v>117</v>
      </c>
      <c r="AU145" s="175" t="s">
        <v>83</v>
      </c>
      <c r="AY145" s="15" t="s">
        <v>115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81</v>
      </c>
      <c r="BK145" s="176">
        <f>ROUND(I145*H145,2)</f>
        <v>0</v>
      </c>
      <c r="BL145" s="15" t="s">
        <v>162</v>
      </c>
      <c r="BM145" s="175" t="s">
        <v>184</v>
      </c>
    </row>
    <row r="146" s="2" customFormat="1" ht="6.96" customHeight="1">
      <c r="A146" s="34"/>
      <c r="B146" s="56"/>
      <c r="C146" s="57"/>
      <c r="D146" s="57"/>
      <c r="E146" s="57"/>
      <c r="F146" s="57"/>
      <c r="G146" s="57"/>
      <c r="H146" s="57"/>
      <c r="I146" s="57"/>
      <c r="J146" s="57"/>
      <c r="K146" s="57"/>
      <c r="L146" s="35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autoFilter ref="C121:K145"/>
  <mergeCells count="6">
    <mergeCell ref="E7:H7"/>
    <mergeCell ref="E16:H16"/>
    <mergeCell ref="E25:H25"/>
    <mergeCell ref="E85:H85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2023-10-12T16:59:39Z</dcterms:created>
  <dcterms:modified xsi:type="dcterms:W3CDTF">2023-10-12T16:59:41Z</dcterms:modified>
</cp:coreProperties>
</file>