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Jakub\Downloads\"/>
    </mc:Choice>
  </mc:AlternateContent>
  <xr:revisionPtr revIDLastSave="0" documentId="13_ncr:1_{35B21919-C15F-44FC-AA7D-F7CAD21764C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Rekapitulace stavby" sheetId="1" r:id="rId1"/>
    <sheet name="Objekt1 - 594" sheetId="2" r:id="rId2"/>
    <sheet name="Objekt2 - 595" sheetId="3" r:id="rId3"/>
    <sheet name="Objekt3 - 596" sheetId="4" r:id="rId4"/>
    <sheet name="Objekt4 - 597" sheetId="5" r:id="rId5"/>
    <sheet name="Objekt5 - 598" sheetId="6" r:id="rId6"/>
    <sheet name="Objekt6 - 599" sheetId="7" r:id="rId7"/>
    <sheet name="Objekt7 - 614" sheetId="8" r:id="rId8"/>
    <sheet name="Objekt8 - 615" sheetId="9" r:id="rId9"/>
    <sheet name="Pokyny pro vyplnění" sheetId="10" r:id="rId10"/>
  </sheets>
  <definedNames>
    <definedName name="_xlnm._FilterDatabase" localSheetId="1" hidden="1">'Objekt1 - 594'!$C$86:$K$180</definedName>
    <definedName name="_xlnm._FilterDatabase" localSheetId="2" hidden="1">'Objekt2 - 595'!$C$86:$K$179</definedName>
    <definedName name="_xlnm._FilterDatabase" localSheetId="3" hidden="1">'Objekt3 - 596'!$C$86:$K$180</definedName>
    <definedName name="_xlnm._FilterDatabase" localSheetId="4" hidden="1">'Objekt4 - 597'!$C$86:$K$180</definedName>
    <definedName name="_xlnm._FilterDatabase" localSheetId="5" hidden="1">'Objekt5 - 598'!$C$86:$K$179</definedName>
    <definedName name="_xlnm._FilterDatabase" localSheetId="6" hidden="1">'Objekt6 - 599'!$C$86:$K$180</definedName>
    <definedName name="_xlnm._FilterDatabase" localSheetId="7" hidden="1">'Objekt7 - 614'!$C$86:$K$178</definedName>
    <definedName name="_xlnm._FilterDatabase" localSheetId="8" hidden="1">'Objekt8 - 615'!$C$86:$K$178</definedName>
    <definedName name="_xlnm.Print_Titles" localSheetId="1">'Objekt1 - 594'!$86:$86</definedName>
    <definedName name="_xlnm.Print_Titles" localSheetId="2">'Objekt2 - 595'!$86:$86</definedName>
    <definedName name="_xlnm.Print_Titles" localSheetId="3">'Objekt3 - 596'!$86:$86</definedName>
    <definedName name="_xlnm.Print_Titles" localSheetId="4">'Objekt4 - 597'!$86:$86</definedName>
    <definedName name="_xlnm.Print_Titles" localSheetId="5">'Objekt5 - 598'!$86:$86</definedName>
    <definedName name="_xlnm.Print_Titles" localSheetId="6">'Objekt6 - 599'!$86:$86</definedName>
    <definedName name="_xlnm.Print_Titles" localSheetId="7">'Objekt7 - 614'!$86:$86</definedName>
    <definedName name="_xlnm.Print_Titles" localSheetId="8">'Objekt8 - 615'!$86:$86</definedName>
    <definedName name="_xlnm.Print_Titles" localSheetId="0">'Rekapitulace stavby'!$52:$52</definedName>
    <definedName name="_xlnm.Print_Area" localSheetId="1">'Objekt1 - 594'!$C$4:$J$39,'Objekt1 - 594'!$C$45:$J$68,'Objekt1 - 594'!$C$74:$K$180</definedName>
    <definedName name="_xlnm.Print_Area" localSheetId="2">'Objekt2 - 595'!$C$4:$J$39,'Objekt2 - 595'!$C$45:$J$68,'Objekt2 - 595'!$C$74:$K$179</definedName>
    <definedName name="_xlnm.Print_Area" localSheetId="3">'Objekt3 - 596'!$C$4:$J$39,'Objekt3 - 596'!$C$45:$J$68,'Objekt3 - 596'!$C$74:$K$180</definedName>
    <definedName name="_xlnm.Print_Area" localSheetId="4">'Objekt4 - 597'!$C$4:$J$39,'Objekt4 - 597'!$C$45:$J$68,'Objekt4 - 597'!$C$74:$K$180</definedName>
    <definedName name="_xlnm.Print_Area" localSheetId="5">'Objekt5 - 598'!$C$4:$J$39,'Objekt5 - 598'!$C$45:$J$68,'Objekt5 - 598'!$C$74:$K$179</definedName>
    <definedName name="_xlnm.Print_Area" localSheetId="6">'Objekt6 - 599'!$C$4:$J$39,'Objekt6 - 599'!$C$45:$J$68,'Objekt6 - 599'!$C$74:$K$180</definedName>
    <definedName name="_xlnm.Print_Area" localSheetId="7">'Objekt7 - 614'!$C$4:$J$39,'Objekt7 - 614'!$C$45:$J$68,'Objekt7 - 614'!$C$74:$K$178</definedName>
    <definedName name="_xlnm.Print_Area" localSheetId="8">'Objekt8 - 615'!$C$4:$J$39,'Objekt8 - 615'!$C$45:$J$68,'Objekt8 - 615'!$C$74:$K$178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</definedNames>
  <calcPr calcId="181029"/>
</workbook>
</file>

<file path=xl/calcChain.xml><?xml version="1.0" encoding="utf-8"?>
<calcChain xmlns="http://schemas.openxmlformats.org/spreadsheetml/2006/main">
  <c r="J37" i="9" l="1"/>
  <c r="J36" i="9"/>
  <c r="AY62" i="1"/>
  <c r="J35" i="9"/>
  <c r="AX62" i="1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68" i="9"/>
  <c r="BH168" i="9"/>
  <c r="BG168" i="9"/>
  <c r="BF168" i="9"/>
  <c r="T168" i="9"/>
  <c r="R168" i="9"/>
  <c r="P168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27" i="9"/>
  <c r="BH127" i="9"/>
  <c r="BG127" i="9"/>
  <c r="BF127" i="9"/>
  <c r="T127" i="9"/>
  <c r="R127" i="9"/>
  <c r="P127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0" i="9"/>
  <c r="BH90" i="9"/>
  <c r="BG90" i="9"/>
  <c r="BF90" i="9"/>
  <c r="T90" i="9"/>
  <c r="R90" i="9"/>
  <c r="P90" i="9"/>
  <c r="J84" i="9"/>
  <c r="J83" i="9"/>
  <c r="F83" i="9"/>
  <c r="F81" i="9"/>
  <c r="E79" i="9"/>
  <c r="J55" i="9"/>
  <c r="J54" i="9"/>
  <c r="F54" i="9"/>
  <c r="F52" i="9"/>
  <c r="E50" i="9"/>
  <c r="J18" i="9"/>
  <c r="E18" i="9"/>
  <c r="F55" i="9"/>
  <c r="J17" i="9"/>
  <c r="J12" i="9"/>
  <c r="J81" i="9"/>
  <c r="E7" i="9"/>
  <c r="E77" i="9" s="1"/>
  <c r="J37" i="8"/>
  <c r="J36" i="8"/>
  <c r="AY61" i="1"/>
  <c r="J35" i="8"/>
  <c r="AX61" i="1" s="1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7" i="8"/>
  <c r="BH127" i="8"/>
  <c r="BG127" i="8"/>
  <c r="BF127" i="8"/>
  <c r="T127" i="8"/>
  <c r="R127" i="8"/>
  <c r="P127" i="8"/>
  <c r="BI123" i="8"/>
  <c r="BH123" i="8"/>
  <c r="BG123" i="8"/>
  <c r="BF123" i="8"/>
  <c r="T123" i="8"/>
  <c r="R123" i="8"/>
  <c r="P123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3" i="8"/>
  <c r="BH113" i="8"/>
  <c r="BG113" i="8"/>
  <c r="BF113" i="8"/>
  <c r="T113" i="8"/>
  <c r="R113" i="8"/>
  <c r="P113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98" i="8"/>
  <c r="BH98" i="8"/>
  <c r="BG98" i="8"/>
  <c r="BF98" i="8"/>
  <c r="T98" i="8"/>
  <c r="R98" i="8"/>
  <c r="P98" i="8"/>
  <c r="BI94" i="8"/>
  <c r="BH94" i="8"/>
  <c r="BG94" i="8"/>
  <c r="BF94" i="8"/>
  <c r="T94" i="8"/>
  <c r="R94" i="8"/>
  <c r="P94" i="8"/>
  <c r="BI90" i="8"/>
  <c r="BH90" i="8"/>
  <c r="BG90" i="8"/>
  <c r="BF90" i="8"/>
  <c r="T90" i="8"/>
  <c r="R90" i="8"/>
  <c r="P90" i="8"/>
  <c r="J84" i="8"/>
  <c r="J83" i="8"/>
  <c r="F83" i="8"/>
  <c r="F81" i="8"/>
  <c r="E79" i="8"/>
  <c r="J55" i="8"/>
  <c r="J54" i="8"/>
  <c r="F54" i="8"/>
  <c r="F52" i="8"/>
  <c r="E50" i="8"/>
  <c r="J18" i="8"/>
  <c r="E18" i="8"/>
  <c r="F84" i="8" s="1"/>
  <c r="J17" i="8"/>
  <c r="J12" i="8"/>
  <c r="J52" i="8"/>
  <c r="E7" i="8"/>
  <c r="E48" i="8" s="1"/>
  <c r="J37" i="7"/>
  <c r="J36" i="7"/>
  <c r="AY60" i="1"/>
  <c r="J35" i="7"/>
  <c r="AX60" i="1" s="1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27" i="7"/>
  <c r="BH127" i="7"/>
  <c r="BG127" i="7"/>
  <c r="BF127" i="7"/>
  <c r="T127" i="7"/>
  <c r="R127" i="7"/>
  <c r="P127" i="7"/>
  <c r="BI123" i="7"/>
  <c r="BH123" i="7"/>
  <c r="BG123" i="7"/>
  <c r="BF123" i="7"/>
  <c r="T123" i="7"/>
  <c r="R123" i="7"/>
  <c r="P123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3" i="7"/>
  <c r="BH113" i="7"/>
  <c r="BG113" i="7"/>
  <c r="BF113" i="7"/>
  <c r="T113" i="7"/>
  <c r="R113" i="7"/>
  <c r="P113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98" i="7"/>
  <c r="BH98" i="7"/>
  <c r="BG98" i="7"/>
  <c r="BF98" i="7"/>
  <c r="T98" i="7"/>
  <c r="R98" i="7"/>
  <c r="P98" i="7"/>
  <c r="BI94" i="7"/>
  <c r="BH94" i="7"/>
  <c r="BG94" i="7"/>
  <c r="BF94" i="7"/>
  <c r="T94" i="7"/>
  <c r="R94" i="7"/>
  <c r="P94" i="7"/>
  <c r="BI90" i="7"/>
  <c r="BH90" i="7"/>
  <c r="BG90" i="7"/>
  <c r="BF90" i="7"/>
  <c r="T90" i="7"/>
  <c r="R90" i="7"/>
  <c r="P90" i="7"/>
  <c r="J84" i="7"/>
  <c r="J83" i="7"/>
  <c r="F83" i="7"/>
  <c r="F81" i="7"/>
  <c r="E79" i="7"/>
  <c r="J55" i="7"/>
  <c r="J54" i="7"/>
  <c r="F54" i="7"/>
  <c r="F52" i="7"/>
  <c r="E50" i="7"/>
  <c r="J18" i="7"/>
  <c r="E18" i="7"/>
  <c r="F84" i="7" s="1"/>
  <c r="J17" i="7"/>
  <c r="J12" i="7"/>
  <c r="J52" i="7"/>
  <c r="E7" i="7"/>
  <c r="E77" i="7" s="1"/>
  <c r="J37" i="6"/>
  <c r="J36" i="6"/>
  <c r="AY59" i="1"/>
  <c r="J35" i="6"/>
  <c r="AX59" i="1" s="1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3" i="6"/>
  <c r="BH113" i="6"/>
  <c r="BG113" i="6"/>
  <c r="BF113" i="6"/>
  <c r="T113" i="6"/>
  <c r="R113" i="6"/>
  <c r="P113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4" i="6"/>
  <c r="BH94" i="6"/>
  <c r="BG94" i="6"/>
  <c r="BF94" i="6"/>
  <c r="T94" i="6"/>
  <c r="R94" i="6"/>
  <c r="P94" i="6"/>
  <c r="BI90" i="6"/>
  <c r="BH90" i="6"/>
  <c r="BG90" i="6"/>
  <c r="BF90" i="6"/>
  <c r="T90" i="6"/>
  <c r="R90" i="6"/>
  <c r="P90" i="6"/>
  <c r="J84" i="6"/>
  <c r="J83" i="6"/>
  <c r="F83" i="6"/>
  <c r="F81" i="6"/>
  <c r="E79" i="6"/>
  <c r="J55" i="6"/>
  <c r="J54" i="6"/>
  <c r="F54" i="6"/>
  <c r="F52" i="6"/>
  <c r="E50" i="6"/>
  <c r="J18" i="6"/>
  <c r="E18" i="6"/>
  <c r="F84" i="6" s="1"/>
  <c r="J17" i="6"/>
  <c r="J12" i="6"/>
  <c r="J81" i="6" s="1"/>
  <c r="E7" i="6"/>
  <c r="E77" i="6"/>
  <c r="J37" i="5"/>
  <c r="J36" i="5"/>
  <c r="AY58" i="1" s="1"/>
  <c r="J35" i="5"/>
  <c r="AX58" i="1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27" i="5"/>
  <c r="BH127" i="5"/>
  <c r="BG127" i="5"/>
  <c r="BF127" i="5"/>
  <c r="T127" i="5"/>
  <c r="R127" i="5"/>
  <c r="P127" i="5"/>
  <c r="BI123" i="5"/>
  <c r="BH123" i="5"/>
  <c r="BG123" i="5"/>
  <c r="BF123" i="5"/>
  <c r="T123" i="5"/>
  <c r="R123" i="5"/>
  <c r="P123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3" i="5"/>
  <c r="BH113" i="5"/>
  <c r="BG113" i="5"/>
  <c r="BF113" i="5"/>
  <c r="T113" i="5"/>
  <c r="R113" i="5"/>
  <c r="P113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98" i="5"/>
  <c r="BH98" i="5"/>
  <c r="BG98" i="5"/>
  <c r="BF98" i="5"/>
  <c r="T98" i="5"/>
  <c r="R98" i="5"/>
  <c r="P98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J84" i="5"/>
  <c r="J83" i="5"/>
  <c r="F83" i="5"/>
  <c r="F81" i="5"/>
  <c r="E79" i="5"/>
  <c r="J55" i="5"/>
  <c r="J54" i="5"/>
  <c r="F54" i="5"/>
  <c r="F52" i="5"/>
  <c r="E50" i="5"/>
  <c r="J18" i="5"/>
  <c r="E18" i="5"/>
  <c r="F55" i="5"/>
  <c r="J17" i="5"/>
  <c r="J12" i="5"/>
  <c r="J52" i="5"/>
  <c r="E7" i="5"/>
  <c r="E77" i="5"/>
  <c r="J37" i="4"/>
  <c r="J36" i="4"/>
  <c r="AY57" i="1"/>
  <c r="J35" i="4"/>
  <c r="AX57" i="1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55" i="4" s="1"/>
  <c r="J17" i="4"/>
  <c r="J12" i="4"/>
  <c r="J52" i="4"/>
  <c r="E7" i="4"/>
  <c r="E77" i="4" s="1"/>
  <c r="J37" i="3"/>
  <c r="J36" i="3"/>
  <c r="AY56" i="1" s="1"/>
  <c r="J35" i="3"/>
  <c r="AX56" i="1" s="1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J84" i="3"/>
  <c r="J83" i="3"/>
  <c r="F83" i="3"/>
  <c r="F81" i="3"/>
  <c r="E79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48" i="3"/>
  <c r="J37" i="2"/>
  <c r="J36" i="2"/>
  <c r="AY55" i="1" s="1"/>
  <c r="J35" i="2"/>
  <c r="AX55" i="1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55" i="2"/>
  <c r="J17" i="2"/>
  <c r="J12" i="2"/>
  <c r="J81" i="2"/>
  <c r="E7" i="2"/>
  <c r="E77" i="2"/>
  <c r="L50" i="1"/>
  <c r="AM50" i="1"/>
  <c r="AM49" i="1"/>
  <c r="L49" i="1"/>
  <c r="AM47" i="1"/>
  <c r="L47" i="1"/>
  <c r="L45" i="1"/>
  <c r="L44" i="1"/>
  <c r="BK119" i="4"/>
  <c r="BK150" i="5"/>
  <c r="BK169" i="6"/>
  <c r="BK178" i="7"/>
  <c r="BK109" i="8"/>
  <c r="BK132" i="8"/>
  <c r="J146" i="8"/>
  <c r="J109" i="9"/>
  <c r="J113" i="2"/>
  <c r="J145" i="2"/>
  <c r="BK98" i="3"/>
  <c r="J164" i="4"/>
  <c r="BK119" i="5"/>
  <c r="J160" i="6"/>
  <c r="BK149" i="6"/>
  <c r="BK98" i="8"/>
  <c r="BK143" i="9"/>
  <c r="J90" i="4"/>
  <c r="J117" i="4"/>
  <c r="J177" i="6"/>
  <c r="BK164" i="7"/>
  <c r="J132" i="8"/>
  <c r="BK132" i="9"/>
  <c r="J164" i="2"/>
  <c r="J178" i="3"/>
  <c r="BK174" i="3"/>
  <c r="J143" i="4"/>
  <c r="BK179" i="4"/>
  <c r="J136" i="5"/>
  <c r="BK156" i="6"/>
  <c r="J147" i="7"/>
  <c r="J163" i="8"/>
  <c r="J117" i="9"/>
  <c r="J133" i="3"/>
  <c r="BK151" i="4"/>
  <c r="BK147" i="5"/>
  <c r="BK109" i="6"/>
  <c r="J142" i="6"/>
  <c r="J136" i="7"/>
  <c r="BK176" i="9"/>
  <c r="J109" i="4"/>
  <c r="BK123" i="5"/>
  <c r="BK154" i="6"/>
  <c r="J123" i="7"/>
  <c r="BK179" i="7"/>
  <c r="BK155" i="9"/>
  <c r="J155" i="2"/>
  <c r="BK164" i="2"/>
  <c r="J113" i="3"/>
  <c r="BK154" i="3"/>
  <c r="J147" i="5"/>
  <c r="BK133" i="6"/>
  <c r="J154" i="6"/>
  <c r="J151" i="7"/>
  <c r="J148" i="9"/>
  <c r="J143" i="2"/>
  <c r="BK179" i="2"/>
  <c r="BK166" i="3"/>
  <c r="BK150" i="3"/>
  <c r="J178" i="4"/>
  <c r="BK155" i="5"/>
  <c r="BK148" i="8"/>
  <c r="BK149" i="8"/>
  <c r="J132" i="9"/>
  <c r="J167" i="4"/>
  <c r="BK164" i="5"/>
  <c r="J150" i="6"/>
  <c r="BK165" i="7"/>
  <c r="J94" i="7"/>
  <c r="J155" i="8"/>
  <c r="J176" i="8"/>
  <c r="J107" i="9"/>
  <c r="BK105" i="2"/>
  <c r="J179" i="2"/>
  <c r="BK149" i="3"/>
  <c r="BK150" i="4"/>
  <c r="BK117" i="5"/>
  <c r="BK123" i="6"/>
  <c r="BK145" i="7"/>
  <c r="BK127" i="8"/>
  <c r="BK109" i="9"/>
  <c r="BK90" i="3"/>
  <c r="BK90" i="5"/>
  <c r="BK127" i="6"/>
  <c r="J138" i="6"/>
  <c r="BK105" i="7"/>
  <c r="BK94" i="9"/>
  <c r="BK167" i="2"/>
  <c r="J136" i="2"/>
  <c r="J169" i="3"/>
  <c r="BK135" i="3"/>
  <c r="J127" i="4"/>
  <c r="J147" i="4"/>
  <c r="J103" i="5"/>
  <c r="J164" i="6"/>
  <c r="BK123" i="7"/>
  <c r="BK137" i="8"/>
  <c r="BK137" i="9"/>
  <c r="BK123" i="3"/>
  <c r="J164" i="3"/>
  <c r="BK170" i="4"/>
  <c r="J113" i="5"/>
  <c r="J169" i="6"/>
  <c r="J178" i="7"/>
  <c r="J143" i="7"/>
  <c r="BK149" i="9"/>
  <c r="BK123" i="4"/>
  <c r="BK143" i="5"/>
  <c r="J174" i="6"/>
  <c r="BK139" i="7"/>
  <c r="J103" i="9"/>
  <c r="J167" i="2"/>
  <c r="J109" i="2"/>
  <c r="BK144" i="3"/>
  <c r="J90" i="3"/>
  <c r="J155" i="4"/>
  <c r="J180" i="5"/>
  <c r="BK127" i="5"/>
  <c r="J113" i="6"/>
  <c r="J119" i="7"/>
  <c r="J159" i="9"/>
  <c r="BK165" i="9"/>
  <c r="J119" i="2"/>
  <c r="BK94" i="3"/>
  <c r="J117" i="3"/>
  <c r="BK180" i="4"/>
  <c r="J150" i="5"/>
  <c r="J123" i="8"/>
  <c r="J148" i="8"/>
  <c r="J105" i="9"/>
  <c r="J123" i="4"/>
  <c r="BK161" i="5"/>
  <c r="J127" i="6"/>
  <c r="BK98" i="7"/>
  <c r="J143" i="8"/>
  <c r="BK113" i="8"/>
  <c r="J127" i="8"/>
  <c r="J127" i="9"/>
  <c r="BK139" i="2"/>
  <c r="J157" i="2"/>
  <c r="J94" i="3"/>
  <c r="BK109" i="3"/>
  <c r="J157" i="4"/>
  <c r="J98" i="5"/>
  <c r="BK142" i="6"/>
  <c r="J145" i="7"/>
  <c r="J177" i="9"/>
  <c r="J98" i="9"/>
  <c r="BK107" i="4"/>
  <c r="J180" i="4"/>
  <c r="J165" i="5"/>
  <c r="BK107" i="6"/>
  <c r="J150" i="7"/>
  <c r="J137" i="8"/>
  <c r="BK90" i="9"/>
  <c r="BK155" i="2"/>
  <c r="J142" i="3"/>
  <c r="J166" i="3"/>
  <c r="J161" i="4"/>
  <c r="BK136" i="5"/>
  <c r="BK98" i="5"/>
  <c r="J103" i="6"/>
  <c r="BK157" i="7"/>
  <c r="J165" i="8"/>
  <c r="BK127" i="9"/>
  <c r="BK164" i="3"/>
  <c r="J165" i="4"/>
  <c r="J148" i="4"/>
  <c r="BK157" i="5"/>
  <c r="J179" i="6"/>
  <c r="BK117" i="7"/>
  <c r="BK163" i="8"/>
  <c r="J145" i="9"/>
  <c r="J94" i="5"/>
  <c r="J144" i="6"/>
  <c r="J133" i="6"/>
  <c r="J105" i="7"/>
  <c r="BK107" i="8"/>
  <c r="J168" i="9"/>
  <c r="BK127" i="2"/>
  <c r="BK180" i="2"/>
  <c r="J138" i="3"/>
  <c r="J127" i="3"/>
  <c r="J151" i="4"/>
  <c r="BK178" i="5"/>
  <c r="BK90" i="6"/>
  <c r="J139" i="7"/>
  <c r="J162" i="9"/>
  <c r="J161" i="2"/>
  <c r="J151" i="2"/>
  <c r="J119" i="3"/>
  <c r="J154" i="3"/>
  <c r="BK105" i="4"/>
  <c r="J178" i="5"/>
  <c r="J109" i="8"/>
  <c r="J98" i="8"/>
  <c r="J149" i="8"/>
  <c r="BK103" i="9"/>
  <c r="BK175" i="4"/>
  <c r="J119" i="5"/>
  <c r="BK179" i="6"/>
  <c r="J161" i="7"/>
  <c r="BK165" i="8"/>
  <c r="BK105" i="8"/>
  <c r="BK134" i="9"/>
  <c r="J180" i="2"/>
  <c r="J134" i="2"/>
  <c r="BK113" i="2"/>
  <c r="BK179" i="3"/>
  <c r="J149" i="3"/>
  <c r="BK148" i="5"/>
  <c r="BK177" i="6"/>
  <c r="BK155" i="7"/>
  <c r="J173" i="8"/>
  <c r="BK105" i="9"/>
  <c r="BK117" i="4"/>
  <c r="J145" i="5"/>
  <c r="BK160" i="6"/>
  <c r="BK103" i="7"/>
  <c r="J90" i="7"/>
  <c r="BK107" i="9"/>
  <c r="J170" i="2"/>
  <c r="BK123" i="2"/>
  <c r="BK119" i="3"/>
  <c r="BK163" i="3"/>
  <c r="J145" i="4"/>
  <c r="J161" i="5"/>
  <c r="BK107" i="5"/>
  <c r="BK146" i="6"/>
  <c r="BK167" i="7"/>
  <c r="J165" i="9"/>
  <c r="J109" i="3"/>
  <c r="J107" i="3"/>
  <c r="J113" i="4"/>
  <c r="J164" i="5"/>
  <c r="BK105" i="6"/>
  <c r="J157" i="7"/>
  <c r="J153" i="9"/>
  <c r="BK134" i="4"/>
  <c r="J98" i="4"/>
  <c r="BK119" i="6"/>
  <c r="BK148" i="7"/>
  <c r="J177" i="8"/>
  <c r="BK148" i="9"/>
  <c r="BK145" i="2"/>
  <c r="BK143" i="2"/>
  <c r="BK127" i="3"/>
  <c r="BK167" i="4"/>
  <c r="J170" i="5"/>
  <c r="J94" i="6"/>
  <c r="BK90" i="7"/>
  <c r="BK176" i="8"/>
  <c r="J123" i="9"/>
  <c r="BK107" i="2"/>
  <c r="BK151" i="2"/>
  <c r="BK138" i="3"/>
  <c r="BK145" i="4"/>
  <c r="BK109" i="5"/>
  <c r="J141" i="8"/>
  <c r="J119" i="8"/>
  <c r="BK117" i="8"/>
  <c r="J170" i="4"/>
  <c r="J107" i="5"/>
  <c r="BK117" i="6"/>
  <c r="J134" i="7"/>
  <c r="BK159" i="8"/>
  <c r="J107" i="8"/>
  <c r="J149" i="9"/>
  <c r="J150" i="2"/>
  <c r="BK94" i="2"/>
  <c r="J147" i="3"/>
  <c r="BK177" i="3"/>
  <c r="BK148" i="4"/>
  <c r="BK180" i="5"/>
  <c r="BK134" i="7"/>
  <c r="BK127" i="7"/>
  <c r="J90" i="9"/>
  <c r="BK160" i="3"/>
  <c r="J150" i="4"/>
  <c r="BK151" i="5"/>
  <c r="J123" i="6"/>
  <c r="BK136" i="7"/>
  <c r="J165" i="7"/>
  <c r="BK168" i="9"/>
  <c r="J148" i="2"/>
  <c r="J139" i="2"/>
  <c r="BK105" i="3"/>
  <c r="BK103" i="4"/>
  <c r="J90" i="5"/>
  <c r="BK138" i="6"/>
  <c r="J117" i="6"/>
  <c r="J103" i="7"/>
  <c r="BK145" i="9"/>
  <c r="J160" i="3"/>
  <c r="J105" i="4"/>
  <c r="J148" i="5"/>
  <c r="BK144" i="6"/>
  <c r="J180" i="7"/>
  <c r="BK94" i="8"/>
  <c r="J173" i="9"/>
  <c r="J179" i="4"/>
  <c r="J157" i="5"/>
  <c r="J105" i="5"/>
  <c r="BK94" i="6"/>
  <c r="J175" i="7"/>
  <c r="BK90" i="8"/>
  <c r="BK98" i="9"/>
  <c r="BK147" i="2"/>
  <c r="J90" i="2"/>
  <c r="J163" i="3"/>
  <c r="BK107" i="3"/>
  <c r="BK143" i="4"/>
  <c r="BK103" i="5"/>
  <c r="J105" i="6"/>
  <c r="BK150" i="7"/>
  <c r="BK155" i="8"/>
  <c r="J134" i="9"/>
  <c r="J127" i="2"/>
  <c r="BK103" i="2"/>
  <c r="J156" i="3"/>
  <c r="BK178" i="4"/>
  <c r="BK165" i="5"/>
  <c r="J162" i="8"/>
  <c r="BK143" i="8"/>
  <c r="J137" i="9"/>
  <c r="J163" i="9"/>
  <c r="BK161" i="4"/>
  <c r="J151" i="5"/>
  <c r="J135" i="6"/>
  <c r="BK119" i="7"/>
  <c r="J117" i="8"/>
  <c r="BK162" i="8"/>
  <c r="BK117" i="9"/>
  <c r="BK136" i="2"/>
  <c r="BK157" i="2"/>
  <c r="BK90" i="2"/>
  <c r="J98" i="3"/>
  <c r="BK113" i="4"/>
  <c r="BK155" i="4"/>
  <c r="J117" i="5"/>
  <c r="J109" i="6"/>
  <c r="J107" i="7"/>
  <c r="J176" i="9"/>
  <c r="BK156" i="3"/>
  <c r="J155" i="5"/>
  <c r="BK103" i="6"/>
  <c r="BK178" i="6"/>
  <c r="J164" i="7"/>
  <c r="J145" i="8"/>
  <c r="J155" i="9"/>
  <c r="BK98" i="2"/>
  <c r="AS54" i="1"/>
  <c r="BK166" i="6"/>
  <c r="J113" i="7"/>
  <c r="BK178" i="9"/>
  <c r="J105" i="3"/>
  <c r="J119" i="4"/>
  <c r="J127" i="5"/>
  <c r="J90" i="6"/>
  <c r="BK161" i="7"/>
  <c r="J153" i="8"/>
  <c r="BK119" i="9"/>
  <c r="J139" i="4"/>
  <c r="J143" i="5"/>
  <c r="BK164" i="6"/>
  <c r="BK107" i="7"/>
  <c r="J178" i="9"/>
  <c r="J175" i="2"/>
  <c r="J103" i="2"/>
  <c r="J117" i="2"/>
  <c r="J174" i="3"/>
  <c r="BK113" i="3"/>
  <c r="BK98" i="4"/>
  <c r="J109" i="5"/>
  <c r="J98" i="6"/>
  <c r="BK94" i="7"/>
  <c r="BK141" i="8"/>
  <c r="BK141" i="9"/>
  <c r="BK134" i="2"/>
  <c r="BK109" i="2"/>
  <c r="BK117" i="3"/>
  <c r="J107" i="4"/>
  <c r="BK145" i="5"/>
  <c r="BK168" i="8"/>
  <c r="J90" i="8"/>
  <c r="BK146" i="9"/>
  <c r="BK136" i="4"/>
  <c r="J134" i="5"/>
  <c r="J156" i="6"/>
  <c r="J98" i="7"/>
  <c r="BK119" i="8"/>
  <c r="J103" i="8"/>
  <c r="J105" i="8"/>
  <c r="J119" i="9"/>
  <c r="J94" i="2"/>
  <c r="J178" i="2"/>
  <c r="J135" i="3"/>
  <c r="J150" i="3"/>
  <c r="BK109" i="4"/>
  <c r="J175" i="5"/>
  <c r="BK163" i="6"/>
  <c r="J127" i="7"/>
  <c r="BK177" i="8"/>
  <c r="J146" i="9"/>
  <c r="BK94" i="4"/>
  <c r="BK134" i="5"/>
  <c r="J119" i="6"/>
  <c r="J167" i="7"/>
  <c r="BK103" i="8"/>
  <c r="BK162" i="9"/>
  <c r="BK117" i="2"/>
  <c r="J179" i="3"/>
  <c r="BK127" i="4"/>
  <c r="J167" i="5"/>
  <c r="BK98" i="6"/>
  <c r="J170" i="7"/>
  <c r="J94" i="8"/>
  <c r="J143" i="9"/>
  <c r="J123" i="3"/>
  <c r="BK179" i="5"/>
  <c r="J166" i="6"/>
  <c r="BK135" i="6"/>
  <c r="BK109" i="7"/>
  <c r="BK173" i="9"/>
  <c r="J134" i="4"/>
  <c r="BK113" i="5"/>
  <c r="J149" i="6"/>
  <c r="J107" i="6"/>
  <c r="J178" i="8"/>
  <c r="BK163" i="9"/>
  <c r="BK150" i="2"/>
  <c r="BK119" i="2"/>
  <c r="J107" i="2"/>
  <c r="BK133" i="3"/>
  <c r="J136" i="4"/>
  <c r="J175" i="4"/>
  <c r="J123" i="5"/>
  <c r="J148" i="7"/>
  <c r="J155" i="7"/>
  <c r="J159" i="8"/>
  <c r="BK165" i="2"/>
  <c r="J165" i="2"/>
  <c r="J103" i="3"/>
  <c r="J94" i="4"/>
  <c r="BK170" i="5"/>
  <c r="BK178" i="8"/>
  <c r="BK146" i="8"/>
  <c r="J94" i="9"/>
  <c r="J147" i="6"/>
  <c r="J117" i="7"/>
  <c r="BK175" i="7"/>
  <c r="J134" i="8"/>
  <c r="BK173" i="8"/>
  <c r="BK153" i="8"/>
  <c r="BK170" i="2"/>
  <c r="J123" i="2"/>
  <c r="J105" i="2"/>
  <c r="J144" i="3"/>
  <c r="J146" i="3"/>
  <c r="BK157" i="4"/>
  <c r="BK105" i="5"/>
  <c r="BK147" i="6"/>
  <c r="J179" i="7"/>
  <c r="J109" i="7"/>
  <c r="J113" i="9"/>
  <c r="BK142" i="3"/>
  <c r="BK147" i="4"/>
  <c r="BK167" i="5"/>
  <c r="J146" i="6"/>
  <c r="BK143" i="7"/>
  <c r="BK177" i="9"/>
  <c r="J147" i="2"/>
  <c r="BK148" i="2"/>
  <c r="BK147" i="3"/>
  <c r="BK103" i="3"/>
  <c r="BK164" i="4"/>
  <c r="J179" i="5"/>
  <c r="J163" i="6"/>
  <c r="J178" i="6"/>
  <c r="BK147" i="7"/>
  <c r="BK123" i="8"/>
  <c r="BK159" i="9"/>
  <c r="BK178" i="3"/>
  <c r="J103" i="4"/>
  <c r="BK139" i="5"/>
  <c r="BK174" i="6"/>
  <c r="BK180" i="7"/>
  <c r="J113" i="8"/>
  <c r="BK153" i="9"/>
  <c r="BK165" i="4"/>
  <c r="BK175" i="5"/>
  <c r="BK113" i="6"/>
  <c r="BK170" i="7"/>
  <c r="BK151" i="7"/>
  <c r="BK113" i="9"/>
  <c r="J141" i="9"/>
  <c r="BK161" i="2"/>
  <c r="BK178" i="2"/>
  <c r="BK146" i="3"/>
  <c r="BK169" i="3"/>
  <c r="BK139" i="4"/>
  <c r="BK94" i="5"/>
  <c r="BK150" i="6"/>
  <c r="BK113" i="7"/>
  <c r="BK145" i="8"/>
  <c r="BK175" i="2"/>
  <c r="J98" i="2"/>
  <c r="J177" i="3"/>
  <c r="BK90" i="4"/>
  <c r="J139" i="5"/>
  <c r="BK134" i="8"/>
  <c r="J168" i="8"/>
  <c r="BK123" i="9"/>
  <c r="T89" i="2" l="1"/>
  <c r="P112" i="2"/>
  <c r="BK169" i="2"/>
  <c r="J169" i="2" s="1"/>
  <c r="J66" i="2" s="1"/>
  <c r="R177" i="2"/>
  <c r="R89" i="3"/>
  <c r="P112" i="3"/>
  <c r="BK168" i="3"/>
  <c r="J168" i="3"/>
  <c r="J66" i="3" s="1"/>
  <c r="R176" i="3"/>
  <c r="P89" i="4"/>
  <c r="R102" i="4"/>
  <c r="T112" i="4"/>
  <c r="R169" i="4"/>
  <c r="P89" i="5"/>
  <c r="P138" i="5"/>
  <c r="BK177" i="5"/>
  <c r="J177" i="5" s="1"/>
  <c r="J67" i="5" s="1"/>
  <c r="P89" i="6"/>
  <c r="P88" i="6"/>
  <c r="P102" i="6"/>
  <c r="R137" i="6"/>
  <c r="P176" i="6"/>
  <c r="BK89" i="7"/>
  <c r="J89" i="7" s="1"/>
  <c r="J61" i="7" s="1"/>
  <c r="T112" i="7"/>
  <c r="BK177" i="7"/>
  <c r="J177" i="7" s="1"/>
  <c r="J67" i="7" s="1"/>
  <c r="BK102" i="8"/>
  <c r="J102" i="8" s="1"/>
  <c r="J62" i="8" s="1"/>
  <c r="R136" i="8"/>
  <c r="R175" i="8"/>
  <c r="P102" i="2"/>
  <c r="P88" i="2" s="1"/>
  <c r="R138" i="2"/>
  <c r="BK177" i="2"/>
  <c r="J177" i="2"/>
  <c r="J67" i="2" s="1"/>
  <c r="BK89" i="3"/>
  <c r="P102" i="3"/>
  <c r="R137" i="3"/>
  <c r="BK176" i="3"/>
  <c r="J176" i="3" s="1"/>
  <c r="J67" i="3" s="1"/>
  <c r="BK89" i="4"/>
  <c r="P102" i="4"/>
  <c r="T138" i="4"/>
  <c r="BK177" i="4"/>
  <c r="J177" i="4"/>
  <c r="J67" i="4"/>
  <c r="BK102" i="5"/>
  <c r="J102" i="5" s="1"/>
  <c r="J62" i="5" s="1"/>
  <c r="BK138" i="5"/>
  <c r="J138" i="5" s="1"/>
  <c r="J65" i="5" s="1"/>
  <c r="T177" i="5"/>
  <c r="BK112" i="6"/>
  <c r="J112" i="6" s="1"/>
  <c r="J64" i="6" s="1"/>
  <c r="P137" i="6"/>
  <c r="R176" i="6"/>
  <c r="R102" i="7"/>
  <c r="T138" i="7"/>
  <c r="R177" i="7"/>
  <c r="P89" i="8"/>
  <c r="P102" i="8"/>
  <c r="R112" i="8"/>
  <c r="BK167" i="8"/>
  <c r="J167" i="8" s="1"/>
  <c r="J66" i="8" s="1"/>
  <c r="T175" i="8"/>
  <c r="BK89" i="9"/>
  <c r="J89" i="9"/>
  <c r="J61" i="9" s="1"/>
  <c r="BK102" i="9"/>
  <c r="J102" i="9" s="1"/>
  <c r="J62" i="9" s="1"/>
  <c r="P112" i="9"/>
  <c r="R167" i="9"/>
  <c r="BK89" i="2"/>
  <c r="J89" i="2"/>
  <c r="J61" i="2"/>
  <c r="R102" i="2"/>
  <c r="BK138" i="2"/>
  <c r="J138" i="2" s="1"/>
  <c r="J65" i="2" s="1"/>
  <c r="T169" i="2"/>
  <c r="BK112" i="3"/>
  <c r="J112" i="3"/>
  <c r="J64" i="3"/>
  <c r="P137" i="3"/>
  <c r="P176" i="3"/>
  <c r="R89" i="4"/>
  <c r="R88" i="4"/>
  <c r="R112" i="4"/>
  <c r="P169" i="4"/>
  <c r="T102" i="5"/>
  <c r="T112" i="5"/>
  <c r="T169" i="5"/>
  <c r="BK89" i="6"/>
  <c r="BK88" i="6" s="1"/>
  <c r="J88" i="6" s="1"/>
  <c r="J60" i="6" s="1"/>
  <c r="BK102" i="6"/>
  <c r="J102" i="6"/>
  <c r="J62" i="6" s="1"/>
  <c r="P112" i="6"/>
  <c r="BK168" i="6"/>
  <c r="J168" i="6"/>
  <c r="J66" i="6" s="1"/>
  <c r="T102" i="7"/>
  <c r="P138" i="7"/>
  <c r="T177" i="7"/>
  <c r="BK112" i="8"/>
  <c r="BK136" i="8"/>
  <c r="J136" i="8" s="1"/>
  <c r="J65" i="8" s="1"/>
  <c r="BK175" i="8"/>
  <c r="J175" i="8" s="1"/>
  <c r="J67" i="8" s="1"/>
  <c r="P89" i="9"/>
  <c r="R102" i="9"/>
  <c r="R112" i="9"/>
  <c r="P167" i="9"/>
  <c r="R89" i="2"/>
  <c r="R88" i="2" s="1"/>
  <c r="T112" i="2"/>
  <c r="R169" i="2"/>
  <c r="T102" i="3"/>
  <c r="T137" i="3"/>
  <c r="T176" i="3"/>
  <c r="BK102" i="4"/>
  <c r="J102" i="4"/>
  <c r="J62" i="4" s="1"/>
  <c r="BK138" i="4"/>
  <c r="J138" i="4"/>
  <c r="J65" i="4"/>
  <c r="T169" i="4"/>
  <c r="BK89" i="5"/>
  <c r="J89" i="5" s="1"/>
  <c r="J61" i="5" s="1"/>
  <c r="BK112" i="5"/>
  <c r="J112" i="5" s="1"/>
  <c r="J64" i="5" s="1"/>
  <c r="BK169" i="5"/>
  <c r="J169" i="5" s="1"/>
  <c r="J66" i="5" s="1"/>
  <c r="R168" i="6"/>
  <c r="P89" i="7"/>
  <c r="BK112" i="7"/>
  <c r="J112" i="7" s="1"/>
  <c r="J64" i="7" s="1"/>
  <c r="BK169" i="7"/>
  <c r="J169" i="7" s="1"/>
  <c r="J66" i="7" s="1"/>
  <c r="R89" i="8"/>
  <c r="T112" i="8"/>
  <c r="R167" i="8"/>
  <c r="R89" i="9"/>
  <c r="R88" i="9"/>
  <c r="P136" i="9"/>
  <c r="BK175" i="9"/>
  <c r="J175" i="9"/>
  <c r="J67" i="9" s="1"/>
  <c r="BK112" i="2"/>
  <c r="BK111" i="2" s="1"/>
  <c r="J111" i="2" s="1"/>
  <c r="J63" i="2" s="1"/>
  <c r="T138" i="2"/>
  <c r="T111" i="2"/>
  <c r="T177" i="2"/>
  <c r="P89" i="3"/>
  <c r="P88" i="3" s="1"/>
  <c r="R102" i="3"/>
  <c r="BK137" i="3"/>
  <c r="J137" i="3" s="1"/>
  <c r="J65" i="3" s="1"/>
  <c r="R168" i="3"/>
  <c r="T102" i="4"/>
  <c r="P138" i="4"/>
  <c r="P177" i="4"/>
  <c r="R102" i="5"/>
  <c r="T138" i="5"/>
  <c r="P177" i="5"/>
  <c r="T89" i="6"/>
  <c r="R112" i="6"/>
  <c r="R111" i="6" s="1"/>
  <c r="P168" i="6"/>
  <c r="BK102" i="7"/>
  <c r="J102" i="7"/>
  <c r="J62" i="7" s="1"/>
  <c r="BK138" i="7"/>
  <c r="J138" i="7"/>
  <c r="J65" i="7"/>
  <c r="R169" i="7"/>
  <c r="T89" i="8"/>
  <c r="T136" i="8"/>
  <c r="P175" i="8"/>
  <c r="T89" i="9"/>
  <c r="T112" i="9"/>
  <c r="T167" i="9"/>
  <c r="R89" i="5"/>
  <c r="R88" i="5" s="1"/>
  <c r="P112" i="5"/>
  <c r="P111" i="5" s="1"/>
  <c r="P169" i="5"/>
  <c r="R89" i="6"/>
  <c r="T112" i="6"/>
  <c r="T168" i="6"/>
  <c r="R89" i="7"/>
  <c r="R88" i="7" s="1"/>
  <c r="P112" i="7"/>
  <c r="T169" i="7"/>
  <c r="P102" i="9"/>
  <c r="BK136" i="9"/>
  <c r="J136" i="9" s="1"/>
  <c r="J65" i="9" s="1"/>
  <c r="BK167" i="9"/>
  <c r="J167" i="9" s="1"/>
  <c r="J66" i="9" s="1"/>
  <c r="P175" i="9"/>
  <c r="BK102" i="2"/>
  <c r="J102" i="2" s="1"/>
  <c r="J62" i="2" s="1"/>
  <c r="R112" i="2"/>
  <c r="P169" i="2"/>
  <c r="BK102" i="3"/>
  <c r="J102" i="3"/>
  <c r="J62" i="3" s="1"/>
  <c r="R112" i="3"/>
  <c r="P168" i="3"/>
  <c r="T89" i="4"/>
  <c r="T88" i="4"/>
  <c r="P112" i="4"/>
  <c r="P111" i="4" s="1"/>
  <c r="BK169" i="4"/>
  <c r="J169" i="4" s="1"/>
  <c r="J66" i="4" s="1"/>
  <c r="T177" i="4"/>
  <c r="T89" i="5"/>
  <c r="T88" i="5"/>
  <c r="R112" i="5"/>
  <c r="R169" i="5"/>
  <c r="T102" i="6"/>
  <c r="T137" i="6"/>
  <c r="T176" i="6"/>
  <c r="P102" i="7"/>
  <c r="R138" i="7"/>
  <c r="P177" i="7"/>
  <c r="T102" i="8"/>
  <c r="P136" i="8"/>
  <c r="T167" i="8"/>
  <c r="T102" i="9"/>
  <c r="T136" i="9"/>
  <c r="R175" i="9"/>
  <c r="P89" i="2"/>
  <c r="T102" i="2"/>
  <c r="P138" i="2"/>
  <c r="P177" i="2"/>
  <c r="T89" i="3"/>
  <c r="T88" i="3"/>
  <c r="T112" i="3"/>
  <c r="T168" i="3"/>
  <c r="BK112" i="4"/>
  <c r="J112" i="4"/>
  <c r="J64" i="4" s="1"/>
  <c r="R138" i="4"/>
  <c r="R177" i="4"/>
  <c r="P102" i="5"/>
  <c r="R138" i="5"/>
  <c r="R177" i="5"/>
  <c r="R102" i="6"/>
  <c r="BK137" i="6"/>
  <c r="J137" i="6" s="1"/>
  <c r="J65" i="6" s="1"/>
  <c r="BK176" i="6"/>
  <c r="J176" i="6"/>
  <c r="J67" i="6" s="1"/>
  <c r="T89" i="7"/>
  <c r="T88" i="7"/>
  <c r="R112" i="7"/>
  <c r="R111" i="7" s="1"/>
  <c r="P169" i="7"/>
  <c r="BK89" i="8"/>
  <c r="J89" i="8" s="1"/>
  <c r="J61" i="8" s="1"/>
  <c r="R102" i="8"/>
  <c r="P112" i="8"/>
  <c r="P111" i="8" s="1"/>
  <c r="P167" i="8"/>
  <c r="BK112" i="9"/>
  <c r="J112" i="9"/>
  <c r="J64" i="9" s="1"/>
  <c r="R136" i="9"/>
  <c r="T175" i="9"/>
  <c r="BE134" i="9"/>
  <c r="BE145" i="9"/>
  <c r="BE148" i="9"/>
  <c r="BE168" i="9"/>
  <c r="BE178" i="9"/>
  <c r="J112" i="8"/>
  <c r="J64" i="8" s="1"/>
  <c r="E48" i="9"/>
  <c r="BE113" i="9"/>
  <c r="BE117" i="9"/>
  <c r="BE127" i="9"/>
  <c r="BE132" i="9"/>
  <c r="BE141" i="9"/>
  <c r="BE149" i="9"/>
  <c r="BE173" i="9"/>
  <c r="BE177" i="9"/>
  <c r="F84" i="9"/>
  <c r="BE98" i="9"/>
  <c r="BE109" i="9"/>
  <c r="BE123" i="9"/>
  <c r="BE176" i="9"/>
  <c r="BE159" i="9"/>
  <c r="BE162" i="9"/>
  <c r="J52" i="9"/>
  <c r="BE90" i="9"/>
  <c r="BE94" i="9"/>
  <c r="BE163" i="9"/>
  <c r="BE105" i="9"/>
  <c r="BE119" i="9"/>
  <c r="BE137" i="9"/>
  <c r="BE155" i="9"/>
  <c r="BE165" i="9"/>
  <c r="BE143" i="9"/>
  <c r="BE103" i="9"/>
  <c r="BE107" i="9"/>
  <c r="BE146" i="9"/>
  <c r="BE153" i="9"/>
  <c r="BK88" i="7"/>
  <c r="J88" i="7" s="1"/>
  <c r="J60" i="7" s="1"/>
  <c r="F55" i="8"/>
  <c r="BE94" i="8"/>
  <c r="BE105" i="8"/>
  <c r="BE109" i="8"/>
  <c r="BE137" i="8"/>
  <c r="BE143" i="8"/>
  <c r="BE165" i="8"/>
  <c r="BE178" i="8"/>
  <c r="E77" i="8"/>
  <c r="BE113" i="8"/>
  <c r="BE162" i="8"/>
  <c r="BE173" i="8"/>
  <c r="BK111" i="7"/>
  <c r="J111" i="7"/>
  <c r="J63" i="7" s="1"/>
  <c r="BE132" i="8"/>
  <c r="BE134" i="8"/>
  <c r="BE141" i="8"/>
  <c r="BE168" i="8"/>
  <c r="J81" i="8"/>
  <c r="BE98" i="8"/>
  <c r="BE103" i="8"/>
  <c r="BE127" i="8"/>
  <c r="BE145" i="8"/>
  <c r="BE153" i="8"/>
  <c r="BE155" i="8"/>
  <c r="BE163" i="8"/>
  <c r="BE90" i="8"/>
  <c r="BE149" i="8"/>
  <c r="BE159" i="8"/>
  <c r="BE176" i="8"/>
  <c r="BE177" i="8"/>
  <c r="BE146" i="8"/>
  <c r="BE148" i="8"/>
  <c r="BE107" i="8"/>
  <c r="BE117" i="8"/>
  <c r="BE119" i="8"/>
  <c r="BE123" i="8"/>
  <c r="J89" i="6"/>
  <c r="J61" i="6"/>
  <c r="F55" i="7"/>
  <c r="BE127" i="7"/>
  <c r="BE136" i="7"/>
  <c r="BE165" i="7"/>
  <c r="BE175" i="7"/>
  <c r="BE180" i="7"/>
  <c r="BE148" i="7"/>
  <c r="BE150" i="7"/>
  <c r="BE161" i="7"/>
  <c r="BE178" i="7"/>
  <c r="J81" i="7"/>
  <c r="BE90" i="7"/>
  <c r="BE145" i="7"/>
  <c r="BE147" i="7"/>
  <c r="BE164" i="7"/>
  <c r="BE103" i="7"/>
  <c r="BE109" i="7"/>
  <c r="BE119" i="7"/>
  <c r="BE170" i="7"/>
  <c r="BE94" i="7"/>
  <c r="BE134" i="7"/>
  <c r="BE139" i="7"/>
  <c r="BE143" i="7"/>
  <c r="BE113" i="7"/>
  <c r="BE117" i="7"/>
  <c r="BE155" i="7"/>
  <c r="E48" i="7"/>
  <c r="BE107" i="7"/>
  <c r="BE151" i="7"/>
  <c r="BE157" i="7"/>
  <c r="BE167" i="7"/>
  <c r="BE179" i="7"/>
  <c r="BE98" i="7"/>
  <c r="BE105" i="7"/>
  <c r="BE123" i="7"/>
  <c r="BK111" i="5"/>
  <c r="J111" i="5" s="1"/>
  <c r="J63" i="5" s="1"/>
  <c r="J52" i="6"/>
  <c r="BE90" i="6"/>
  <c r="BE133" i="6"/>
  <c r="BE144" i="6"/>
  <c r="BE179" i="6"/>
  <c r="BE105" i="6"/>
  <c r="BE127" i="6"/>
  <c r="BE150" i="6"/>
  <c r="BE113" i="6"/>
  <c r="BE138" i="6"/>
  <c r="BE142" i="6"/>
  <c r="BE146" i="6"/>
  <c r="BE147" i="6"/>
  <c r="BE149" i="6"/>
  <c r="BE154" i="6"/>
  <c r="BE164" i="6"/>
  <c r="BE166" i="6"/>
  <c r="BE177" i="6"/>
  <c r="F55" i="6"/>
  <c r="BE163" i="6"/>
  <c r="BE174" i="6"/>
  <c r="BK88" i="5"/>
  <c r="J88" i="5" s="1"/>
  <c r="J60" i="5" s="1"/>
  <c r="E48" i="6"/>
  <c r="BE103" i="6"/>
  <c r="BE107" i="6"/>
  <c r="BE109" i="6"/>
  <c r="BE119" i="6"/>
  <c r="BE123" i="6"/>
  <c r="BE135" i="6"/>
  <c r="BE178" i="6"/>
  <c r="BE160" i="6"/>
  <c r="BE169" i="6"/>
  <c r="BE94" i="6"/>
  <c r="BE98" i="6"/>
  <c r="BE117" i="6"/>
  <c r="BE156" i="6"/>
  <c r="J89" i="4"/>
  <c r="J61" i="4"/>
  <c r="E48" i="5"/>
  <c r="F84" i="5"/>
  <c r="BE107" i="5"/>
  <c r="BE109" i="5"/>
  <c r="BE127" i="5"/>
  <c r="BE136" i="5"/>
  <c r="BE143" i="5"/>
  <c r="BE147" i="5"/>
  <c r="BE148" i="5"/>
  <c r="BE180" i="5"/>
  <c r="BE134" i="5"/>
  <c r="BE103" i="5"/>
  <c r="BE113" i="5"/>
  <c r="BE165" i="5"/>
  <c r="BE167" i="5"/>
  <c r="J81" i="5"/>
  <c r="BE90" i="5"/>
  <c r="BE94" i="5"/>
  <c r="BE98" i="5"/>
  <c r="BE175" i="5"/>
  <c r="BE179" i="5"/>
  <c r="BK111" i="4"/>
  <c r="J111" i="4" s="1"/>
  <c r="J63" i="4" s="1"/>
  <c r="BE117" i="5"/>
  <c r="BE119" i="5"/>
  <c r="BE155" i="5"/>
  <c r="BE157" i="5"/>
  <c r="BE161" i="5"/>
  <c r="BE164" i="5"/>
  <c r="BE105" i="5"/>
  <c r="BE170" i="5"/>
  <c r="BE178" i="5"/>
  <c r="BE123" i="5"/>
  <c r="BE139" i="5"/>
  <c r="BE145" i="5"/>
  <c r="BE150" i="5"/>
  <c r="BE151" i="5"/>
  <c r="E48" i="4"/>
  <c r="BE148" i="4"/>
  <c r="BE179" i="4"/>
  <c r="BK111" i="3"/>
  <c r="J111" i="3"/>
  <c r="J63" i="3"/>
  <c r="BE180" i="4"/>
  <c r="BE90" i="4"/>
  <c r="BE94" i="4"/>
  <c r="BE134" i="4"/>
  <c r="BE98" i="4"/>
  <c r="BE113" i="4"/>
  <c r="BE143" i="4"/>
  <c r="BE157" i="4"/>
  <c r="BE164" i="4"/>
  <c r="BE165" i="4"/>
  <c r="BE170" i="4"/>
  <c r="BE178" i="4"/>
  <c r="F84" i="4"/>
  <c r="BE107" i="4"/>
  <c r="BE127" i="4"/>
  <c r="BE151" i="4"/>
  <c r="BE175" i="4"/>
  <c r="J89" i="3"/>
  <c r="J61" i="3" s="1"/>
  <c r="J81" i="4"/>
  <c r="BE147" i="4"/>
  <c r="BE123" i="4"/>
  <c r="BE167" i="4"/>
  <c r="BE103" i="4"/>
  <c r="BE105" i="4"/>
  <c r="BE109" i="4"/>
  <c r="BE117" i="4"/>
  <c r="BE119" i="4"/>
  <c r="BE136" i="4"/>
  <c r="BE139" i="4"/>
  <c r="BE145" i="4"/>
  <c r="BE150" i="4"/>
  <c r="BE155" i="4"/>
  <c r="BE161" i="4"/>
  <c r="J81" i="3"/>
  <c r="BE105" i="3"/>
  <c r="BE109" i="3"/>
  <c r="BE113" i="3"/>
  <c r="BE117" i="3"/>
  <c r="BE138" i="3"/>
  <c r="BE142" i="3"/>
  <c r="BE169" i="3"/>
  <c r="F84" i="3"/>
  <c r="BE103" i="3"/>
  <c r="BE160" i="3"/>
  <c r="BE127" i="3"/>
  <c r="BE144" i="3"/>
  <c r="BE178" i="3"/>
  <c r="BE119" i="3"/>
  <c r="BE154" i="3"/>
  <c r="BE177" i="3"/>
  <c r="BE90" i="3"/>
  <c r="BE123" i="3"/>
  <c r="BE156" i="3"/>
  <c r="BE179" i="3"/>
  <c r="E77" i="3"/>
  <c r="BE107" i="3"/>
  <c r="BE135" i="3"/>
  <c r="BE146" i="3"/>
  <c r="BE147" i="3"/>
  <c r="BE166" i="3"/>
  <c r="BE133" i="3"/>
  <c r="BE163" i="3"/>
  <c r="BE164" i="3"/>
  <c r="BE94" i="3"/>
  <c r="BE98" i="3"/>
  <c r="BE149" i="3"/>
  <c r="BE150" i="3"/>
  <c r="BE174" i="3"/>
  <c r="BE147" i="2"/>
  <c r="J52" i="2"/>
  <c r="BE98" i="2"/>
  <c r="BE103" i="2"/>
  <c r="BE105" i="2"/>
  <c r="BE107" i="2"/>
  <c r="BE109" i="2"/>
  <c r="BE117" i="2"/>
  <c r="BE161" i="2"/>
  <c r="BE178" i="2"/>
  <c r="BE180" i="2"/>
  <c r="E48" i="2"/>
  <c r="F84" i="2"/>
  <c r="BE90" i="2"/>
  <c r="BE113" i="2"/>
  <c r="BE119" i="2"/>
  <c r="BE123" i="2"/>
  <c r="BE127" i="2"/>
  <c r="BE134" i="2"/>
  <c r="BE143" i="2"/>
  <c r="BE145" i="2"/>
  <c r="BE150" i="2"/>
  <c r="BE164" i="2"/>
  <c r="BE94" i="2"/>
  <c r="BE151" i="2"/>
  <c r="BE136" i="2"/>
  <c r="BE139" i="2"/>
  <c r="BE148" i="2"/>
  <c r="BE155" i="2"/>
  <c r="BE157" i="2"/>
  <c r="BE165" i="2"/>
  <c r="BE167" i="2"/>
  <c r="BE170" i="2"/>
  <c r="BE175" i="2"/>
  <c r="BE179" i="2"/>
  <c r="F34" i="2"/>
  <c r="BA55" i="1" s="1"/>
  <c r="F34" i="8"/>
  <c r="BA61" i="1" s="1"/>
  <c r="F37" i="3"/>
  <c r="BD56" i="1" s="1"/>
  <c r="J34" i="9"/>
  <c r="AW62" i="1" s="1"/>
  <c r="F35" i="6"/>
  <c r="BB59" i="1" s="1"/>
  <c r="F37" i="5"/>
  <c r="BD58" i="1" s="1"/>
  <c r="F34" i="3"/>
  <c r="BA56" i="1" s="1"/>
  <c r="F36" i="4"/>
  <c r="BC57" i="1" s="1"/>
  <c r="F34" i="7"/>
  <c r="BA60" i="1" s="1"/>
  <c r="F36" i="6"/>
  <c r="BC59" i="1" s="1"/>
  <c r="F36" i="3"/>
  <c r="BC56" i="1" s="1"/>
  <c r="F35" i="9"/>
  <c r="BB62" i="1" s="1"/>
  <c r="F36" i="2"/>
  <c r="BC55" i="1" s="1"/>
  <c r="F37" i="4"/>
  <c r="BD57" i="1" s="1"/>
  <c r="F34" i="5"/>
  <c r="BA58" i="1" s="1"/>
  <c r="J34" i="6"/>
  <c r="AW59" i="1" s="1"/>
  <c r="F35" i="5"/>
  <c r="BB58" i="1" s="1"/>
  <c r="F37" i="8"/>
  <c r="BD61" i="1" s="1"/>
  <c r="F34" i="4"/>
  <c r="BA57" i="1" s="1"/>
  <c r="F37" i="6"/>
  <c r="BD59" i="1" s="1"/>
  <c r="J34" i="4"/>
  <c r="AW57" i="1" s="1"/>
  <c r="F36" i="9"/>
  <c r="BC62" i="1" s="1"/>
  <c r="F35" i="4"/>
  <c r="BB57" i="1" s="1"/>
  <c r="F35" i="8"/>
  <c r="BB61" i="1" s="1"/>
  <c r="F37" i="7"/>
  <c r="BD60" i="1" s="1"/>
  <c r="J34" i="8"/>
  <c r="AW61" i="1" s="1"/>
  <c r="F35" i="7"/>
  <c r="BB60" i="1" s="1"/>
  <c r="J34" i="3"/>
  <c r="AW56" i="1" s="1"/>
  <c r="F36" i="8"/>
  <c r="BC61" i="1" s="1"/>
  <c r="F35" i="3"/>
  <c r="BB56" i="1" s="1"/>
  <c r="F37" i="9"/>
  <c r="BD62" i="1" s="1"/>
  <c r="F36" i="5"/>
  <c r="BC58" i="1" s="1"/>
  <c r="F34" i="6"/>
  <c r="BA59" i="1" s="1"/>
  <c r="J34" i="5"/>
  <c r="AW58" i="1" s="1"/>
  <c r="J34" i="2"/>
  <c r="AW55" i="1" s="1"/>
  <c r="F34" i="9"/>
  <c r="BA62" i="1" s="1"/>
  <c r="F36" i="7"/>
  <c r="BC60" i="1" s="1"/>
  <c r="F37" i="2"/>
  <c r="BD55" i="1" s="1"/>
  <c r="F35" i="2"/>
  <c r="BB55" i="1" s="1"/>
  <c r="J34" i="7"/>
  <c r="AW60" i="1" s="1"/>
  <c r="R87" i="7" l="1"/>
  <c r="BK88" i="8"/>
  <c r="J88" i="8" s="1"/>
  <c r="J60" i="8" s="1"/>
  <c r="J112" i="2"/>
  <c r="J64" i="2" s="1"/>
  <c r="P88" i="8"/>
  <c r="T111" i="3"/>
  <c r="T87" i="3" s="1"/>
  <c r="P111" i="6"/>
  <c r="P87" i="6"/>
  <c r="AU59" i="1" s="1"/>
  <c r="P111" i="7"/>
  <c r="T111" i="9"/>
  <c r="BK111" i="8"/>
  <c r="J111" i="8"/>
  <c r="J63" i="8" s="1"/>
  <c r="BK111" i="6"/>
  <c r="J111" i="6"/>
  <c r="J63" i="6" s="1"/>
  <c r="P88" i="5"/>
  <c r="P87" i="5" s="1"/>
  <c r="AU58" i="1" s="1"/>
  <c r="T111" i="6"/>
  <c r="T88" i="9"/>
  <c r="T87" i="9" s="1"/>
  <c r="P88" i="9"/>
  <c r="R111" i="8"/>
  <c r="R111" i="3"/>
  <c r="P111" i="3"/>
  <c r="P87" i="3"/>
  <c r="AU56" i="1"/>
  <c r="R88" i="6"/>
  <c r="R87" i="6" s="1"/>
  <c r="T88" i="8"/>
  <c r="T111" i="8"/>
  <c r="R111" i="4"/>
  <c r="P87" i="8"/>
  <c r="AU61" i="1"/>
  <c r="T111" i="7"/>
  <c r="T87" i="7" s="1"/>
  <c r="R88" i="3"/>
  <c r="R87" i="3"/>
  <c r="R111" i="9"/>
  <c r="BK88" i="4"/>
  <c r="J88" i="4" s="1"/>
  <c r="J60" i="4" s="1"/>
  <c r="P88" i="4"/>
  <c r="P87" i="4" s="1"/>
  <c r="AU57" i="1" s="1"/>
  <c r="R111" i="5"/>
  <c r="R87" i="5" s="1"/>
  <c r="R88" i="8"/>
  <c r="R87" i="8" s="1"/>
  <c r="BK88" i="3"/>
  <c r="J88" i="3"/>
  <c r="J60" i="3" s="1"/>
  <c r="R87" i="9"/>
  <c r="P88" i="7"/>
  <c r="R111" i="2"/>
  <c r="R87" i="2"/>
  <c r="R87" i="4"/>
  <c r="T111" i="4"/>
  <c r="T87" i="4"/>
  <c r="T88" i="2"/>
  <c r="T87" i="2"/>
  <c r="T88" i="6"/>
  <c r="T87" i="6" s="1"/>
  <c r="T111" i="5"/>
  <c r="T87" i="5" s="1"/>
  <c r="P111" i="9"/>
  <c r="P111" i="2"/>
  <c r="P87" i="2" s="1"/>
  <c r="AU55" i="1" s="1"/>
  <c r="BK111" i="9"/>
  <c r="J111" i="9" s="1"/>
  <c r="J63" i="9" s="1"/>
  <c r="BK88" i="9"/>
  <c r="BK88" i="2"/>
  <c r="J88" i="2"/>
  <c r="J60" i="2" s="1"/>
  <c r="BK87" i="8"/>
  <c r="J87" i="8" s="1"/>
  <c r="J59" i="8" s="1"/>
  <c r="BK87" i="7"/>
  <c r="J87" i="7" s="1"/>
  <c r="J59" i="7" s="1"/>
  <c r="BK87" i="5"/>
  <c r="J87" i="5" s="1"/>
  <c r="J59" i="5" s="1"/>
  <c r="BK87" i="4"/>
  <c r="J87" i="4"/>
  <c r="BK87" i="3"/>
  <c r="J87" i="3" s="1"/>
  <c r="J30" i="3" s="1"/>
  <c r="AG56" i="1" s="1"/>
  <c r="BK87" i="2"/>
  <c r="J87" i="2"/>
  <c r="J30" i="2" s="1"/>
  <c r="AG55" i="1" s="1"/>
  <c r="BD54" i="1"/>
  <c r="W33" i="1" s="1"/>
  <c r="F33" i="6"/>
  <c r="AZ59" i="1" s="1"/>
  <c r="BB54" i="1"/>
  <c r="W31" i="1" s="1"/>
  <c r="J33" i="8"/>
  <c r="AV61" i="1"/>
  <c r="AT61" i="1" s="1"/>
  <c r="J33" i="6"/>
  <c r="AV59" i="1" s="1"/>
  <c r="AT59" i="1" s="1"/>
  <c r="J33" i="9"/>
  <c r="AV62" i="1" s="1"/>
  <c r="AT62" i="1" s="1"/>
  <c r="F33" i="2"/>
  <c r="AZ55" i="1" s="1"/>
  <c r="J33" i="3"/>
  <c r="AV56" i="1" s="1"/>
  <c r="AT56" i="1" s="1"/>
  <c r="F33" i="8"/>
  <c r="AZ61" i="1" s="1"/>
  <c r="J33" i="4"/>
  <c r="AV57" i="1"/>
  <c r="AT57" i="1" s="1"/>
  <c r="J33" i="5"/>
  <c r="AV58" i="1"/>
  <c r="AT58" i="1" s="1"/>
  <c r="BA54" i="1"/>
  <c r="AW54" i="1"/>
  <c r="AK30" i="1" s="1"/>
  <c r="F33" i="5"/>
  <c r="AZ58" i="1" s="1"/>
  <c r="F33" i="9"/>
  <c r="AZ62" i="1"/>
  <c r="BC54" i="1"/>
  <c r="W32" i="1"/>
  <c r="J33" i="7"/>
  <c r="AV60" i="1" s="1"/>
  <c r="AT60" i="1" s="1"/>
  <c r="F33" i="4"/>
  <c r="AZ57" i="1"/>
  <c r="F33" i="3"/>
  <c r="AZ56" i="1" s="1"/>
  <c r="J33" i="2"/>
  <c r="AV55" i="1"/>
  <c r="AT55" i="1" s="1"/>
  <c r="F33" i="7"/>
  <c r="AZ60" i="1" s="1"/>
  <c r="J30" i="4"/>
  <c r="AG57" i="1"/>
  <c r="BK87" i="9" l="1"/>
  <c r="J87" i="9" s="1"/>
  <c r="J59" i="9" s="1"/>
  <c r="P87" i="9"/>
  <c r="AU62" i="1"/>
  <c r="T87" i="8"/>
  <c r="P87" i="7"/>
  <c r="AU60" i="1" s="1"/>
  <c r="BK87" i="6"/>
  <c r="J87" i="6"/>
  <c r="J59" i="6" s="1"/>
  <c r="J88" i="9"/>
  <c r="J60" i="9"/>
  <c r="AN57" i="1"/>
  <c r="J59" i="4"/>
  <c r="AN56" i="1"/>
  <c r="J59" i="3"/>
  <c r="J39" i="4"/>
  <c r="AN55" i="1"/>
  <c r="J59" i="2"/>
  <c r="J39" i="3"/>
  <c r="J39" i="2"/>
  <c r="W30" i="1"/>
  <c r="J30" i="8"/>
  <c r="AG61" i="1"/>
  <c r="AN61" i="1"/>
  <c r="AX54" i="1"/>
  <c r="J30" i="5"/>
  <c r="AG58" i="1"/>
  <c r="AN58" i="1"/>
  <c r="J30" i="9"/>
  <c r="AG62" i="1"/>
  <c r="J30" i="7"/>
  <c r="AG60" i="1"/>
  <c r="AN60" i="1" s="1"/>
  <c r="AY54" i="1"/>
  <c r="AZ54" i="1"/>
  <c r="W29" i="1" s="1"/>
  <c r="J39" i="9" l="1"/>
  <c r="J39" i="8"/>
  <c r="J39" i="7"/>
  <c r="J39" i="5"/>
  <c r="AN62" i="1"/>
  <c r="J30" i="6"/>
  <c r="AG59" i="1"/>
  <c r="AG54" i="1" s="1"/>
  <c r="AK26" i="1" s="1"/>
  <c r="AK35" i="1" s="1"/>
  <c r="AU54" i="1"/>
  <c r="AV54" i="1"/>
  <c r="AK29" i="1" s="1"/>
  <c r="J39" i="6" l="1"/>
  <c r="AN59" i="1"/>
  <c r="AT54" i="1"/>
  <c r="AN54" i="1"/>
</calcChain>
</file>

<file path=xl/sharedStrings.xml><?xml version="1.0" encoding="utf-8"?>
<sst xmlns="http://schemas.openxmlformats.org/spreadsheetml/2006/main" count="8599" uniqueCount="759">
  <si>
    <t>Export Komplet</t>
  </si>
  <si>
    <t>VZ</t>
  </si>
  <si>
    <t>2.0</t>
  </si>
  <si>
    <t/>
  </si>
  <si>
    <t>False</t>
  </si>
  <si>
    <t>{1760b91f-6458-4d34-ab0f-01575e850ba2}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</si>
  <si>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</si>
  <si>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</si>
  <si>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</si>
  <si>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</si>
  <si>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</si>
  <si>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</si>
  <si>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</si>
  <si>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</si>
  <si>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</si>
  <si>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</si>
  <si>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</si>
  <si>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Milovice-Výměna oken v panelových domech, ulice Topolová, č.p. 594-596, 597-599, 614-615</t>
  </si>
  <si>
    <t>KSO:</t>
  </si>
  <si>
    <t>CC-CZ:</t>
  </si>
  <si>
    <t>Místo:</t>
  </si>
  <si>
    <t>Milovice</t>
  </si>
  <si>
    <t>Datum:</t>
  </si>
  <si>
    <t>10. 8. 2022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</si>
  <si>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</si>
  <si>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</si>
  <si>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</si>
  <si>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</si>
  <si>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</si>
  <si>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</si>
  <si>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</si>
  <si>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</si>
  <si>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</si>
  <si>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Budgets4u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</si>
  <si>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</si>
  <si>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</si>
  <si>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</si>
  <si>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</si>
  <si>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</si>
  <si>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</si>
  <si>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</si>
  <si>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</si>
  <si>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</si>
  <si>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</si>
  <si>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</si>
  <si>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</si>
  <si>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</si>
  <si>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</si>
  <si>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</si>
  <si>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</si>
  <si>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</si>
  <si>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</si>
  <si>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</si>
  <si>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</si>
  <si>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</si>
  <si>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</si>
  <si>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</si>
  <si>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</si>
  <si>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</si>
  <si>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</si>
  <si>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</si>
  <si>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</si>
  <si>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</si>
  <si>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</si>
  <si>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</si>
  <si>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</si>
  <si>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</si>
  <si>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</si>
  <si>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</si>
  <si>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</si>
  <si>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</si>
  <si>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</si>
  <si>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</si>
  <si>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</si>
  <si>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</si>
  <si>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Objekt1</t>
  </si>
  <si>
    <t>594</t>
  </si>
  <si>
    <t>STA</t>
  </si>
  <si>
    <t>1</t>
  </si>
  <si>
    <t>{de936f5b-9019-4688-b6fb-ec2fe79463c0}</t>
  </si>
  <si>
    <t>2</t>
  </si>
  <si>
    <t>Objekt2</t>
  </si>
  <si>
    <t>595</t>
  </si>
  <si>
    <t>{f9096739-c3ef-4e4c-8ec4-5a0ac06b3441}</t>
  </si>
  <si>
    <t>Objekt3</t>
  </si>
  <si>
    <t>596</t>
  </si>
  <si>
    <t>{e5c3758f-092d-4419-afc2-3339b47f40be}</t>
  </si>
  <si>
    <t>Objekt4</t>
  </si>
  <si>
    <t>597</t>
  </si>
  <si>
    <t>{c6aef235-85ce-4a3b-bf6b-248783c951e8}</t>
  </si>
  <si>
    <t>Objekt5</t>
  </si>
  <si>
    <t>598</t>
  </si>
  <si>
    <t>{10d58e2d-59ed-4ccd-ae1a-ced10084e6c6}</t>
  </si>
  <si>
    <t>Objekt6</t>
  </si>
  <si>
    <t>599</t>
  </si>
  <si>
    <t>{fddcd5f9-76aa-4120-8bfe-0cdd3f46c405}</t>
  </si>
  <si>
    <t>Objekt7</t>
  </si>
  <si>
    <t>614</t>
  </si>
  <si>
    <t>{c8d5615a-6c71-4880-896e-a9951f1629b9}</t>
  </si>
  <si>
    <t>Objekt8</t>
  </si>
  <si>
    <t>615</t>
  </si>
  <si>
    <t>{7221b5fb-54fb-42b6-acae-49811a7afe26}</t>
  </si>
  <si>
    <t>KRYCÍ LIST SOUPISU PRACÍ</t>
  </si>
  <si>
    <t>Objekt:</t>
  </si>
  <si>
    <t>Objekt1 - 594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</si>
  <si>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</si>
  <si>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</si>
  <si>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</si>
  <si>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</si>
  <si>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</si>
  <si>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</si>
  <si>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</si>
  <si>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</si>
  <si>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764 - Konstrukce klempířské</t>
  </si>
  <si>
    <t xml:space="preserve">    766 - Konstrukce truhlářské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</si>
  <si>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</si>
  <si>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</si>
  <si>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</si>
  <si>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</si>
  <si>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</si>
  <si>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</si>
  <si>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</si>
  <si>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</si>
  <si>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</si>
  <si>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</si>
  <si>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</si>
  <si>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</si>
  <si>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</si>
  <si>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</si>
  <si>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</si>
  <si>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</si>
  <si>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</si>
  <si>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</si>
  <si>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</si>
  <si>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</si>
  <si>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</si>
  <si>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968082016</t>
  </si>
  <si>
    <t>Vybourání plastových rámů oken s křídly, dveřních zárubní, vrat rámu oken s křídly, plochy přes 1 do 2 m2</t>
  </si>
  <si>
    <t>m2</t>
  </si>
  <si>
    <t>CS ÚRS 2022 02</t>
  </si>
  <si>
    <t>4</t>
  </si>
  <si>
    <t>689422070</t>
  </si>
  <si>
    <t>Online PSC</t>
  </si>
  <si>
    <t>https://podminky.urs.cz/item/CS_URS_2022_02/968082016</t>
  </si>
  <si>
    <t>VV</t>
  </si>
  <si>
    <t>0,95*1,35*12</t>
  </si>
  <si>
    <t>Součet</t>
  </si>
  <si>
    <t>968082017</t>
  </si>
  <si>
    <t>Vybourání plastových rámů oken s křídly, dveřních zárubní, vrat rámu oken s křídly, plochy přes 2 do 4 m2</t>
  </si>
  <si>
    <t>363497964</t>
  </si>
  <si>
    <t>https://podminky.urs.cz/item/CS_URS_2022_02/968082017</t>
  </si>
  <si>
    <t>1,75*1,35*32</t>
  </si>
  <si>
    <t>3</t>
  </si>
  <si>
    <t>968082021</t>
  </si>
  <si>
    <t>Vybourání plastových rámů oken s křídly, dveřních zárubní, vrat dveřních zárubní, plochy do 2 m2</t>
  </si>
  <si>
    <t>-518292210</t>
  </si>
  <si>
    <t>https://podminky.urs.cz/item/CS_URS_2022_02/968082021</t>
  </si>
  <si>
    <t>0,80*2,0*12</t>
  </si>
  <si>
    <t>997</t>
  </si>
  <si>
    <t>Přesun sutě</t>
  </si>
  <si>
    <t>997013216</t>
  </si>
  <si>
    <t>Vnitrostaveništní doprava suti a vybouraných hmot vodorovně do 50 m svisle ručně pro budovy a haly výšky přes 18 do 21 m</t>
  </si>
  <si>
    <t>t</t>
  </si>
  <si>
    <t>878034534</t>
  </si>
  <si>
    <t>https://podminky.urs.cz/item/CS_URS_2022_02/997013216</t>
  </si>
  <si>
    <t>5</t>
  </si>
  <si>
    <t>997013511</t>
  </si>
  <si>
    <t>Odvoz suti a vybouraných hmot z meziskládky na skládku s naložením a se složením, na vzdálenost do 1 km</t>
  </si>
  <si>
    <t>-775556306</t>
  </si>
  <si>
    <t>https://podminky.urs.cz/item/CS_URS_2022_02/997013511</t>
  </si>
  <si>
    <t>6</t>
  </si>
  <si>
    <t>997013509</t>
  </si>
  <si>
    <t>Odvoz suti a vybouraných hmot na skládku nebo meziskládku se složením, na vzdálenost Příplatek k ceně za každý další i započatý 1 km přes 1 km</t>
  </si>
  <si>
    <t>1486105257</t>
  </si>
  <si>
    <t>https://podminky.urs.cz/item/CS_URS_2022_02/997013509</t>
  </si>
  <si>
    <t>7</t>
  </si>
  <si>
    <t>997013631</t>
  </si>
  <si>
    <t>Poplatek za uložení stavebního odpadu na skládce (skládkovné) směsného stavebního a demoličního zatříděného do Katalogu odpadů pod kódem 17 09 04</t>
  </si>
  <si>
    <t>952868798</t>
  </si>
  <si>
    <t>https://podminky.urs.cz/item/CS_URS_2022_02/997013631</t>
  </si>
  <si>
    <t>PSV</t>
  </si>
  <si>
    <t>Práce a dodávky PSV</t>
  </si>
  <si>
    <t>764</t>
  </si>
  <si>
    <t>Konstrukce klempířské</t>
  </si>
  <si>
    <t>8</t>
  </si>
  <si>
    <t>764002851</t>
  </si>
  <si>
    <t>Demontáž klempířských konstrukcí oplechování parapetů do suti</t>
  </si>
  <si>
    <t>m</t>
  </si>
  <si>
    <t>16</t>
  </si>
  <si>
    <t>1158434458</t>
  </si>
  <si>
    <t>https://podminky.urs.cz/item/CS_URS_2022_02/764002851</t>
  </si>
  <si>
    <t>1,75*24+(0,8+0,95)*12+2,5*2+2,3*4+5,7*1</t>
  </si>
  <si>
    <t>764206105</t>
  </si>
  <si>
    <t>Montáž oplechování parapetů rovných, bez rohů, rozvinuté šířky do 400 mm</t>
  </si>
  <si>
    <t>-627223817</t>
  </si>
  <si>
    <t>https://podminky.urs.cz/item/CS_URS_2022_02/764206105</t>
  </si>
  <si>
    <t>10</t>
  </si>
  <si>
    <t>M</t>
  </si>
  <si>
    <t>553449100</t>
  </si>
  <si>
    <t>venkovní tažené hliníkové parapety tl. min. 1,6 mm, šířka 250 mm, nos 40 mm, bílé</t>
  </si>
  <si>
    <t>32</t>
  </si>
  <si>
    <t>-1478337170</t>
  </si>
  <si>
    <t>"Pozice 11" 1,75*24</t>
  </si>
  <si>
    <t>"Pozice 12" (0,80+0,95)*12</t>
  </si>
  <si>
    <t>11</t>
  </si>
  <si>
    <t>553449900</t>
  </si>
  <si>
    <t>plastové dilatační koncovky k venkovním taženým hliníkovým parapetům, bílé, 1 pár</t>
  </si>
  <si>
    <t>sada</t>
  </si>
  <si>
    <t>-1502414164</t>
  </si>
  <si>
    <t>"Pozice 11" 24</t>
  </si>
  <si>
    <t>"Pozice 12" 2*12</t>
  </si>
  <si>
    <t>12</t>
  </si>
  <si>
    <t>764246451</t>
  </si>
  <si>
    <t>Oplechování parapetů z titanzinkového předzvětralého plechu rovných celoplošně lepené, bez rohů rš 900 mm</t>
  </si>
  <si>
    <t>-430478726</t>
  </si>
  <si>
    <t>https://podminky.urs.cz/item/CS_URS_2022_02/764246451</t>
  </si>
  <si>
    <t>P</t>
  </si>
  <si>
    <t>Poznámka k položce:_x000D_
Poznámka k položce: Analogicky pro r.š. 850 mm.</t>
  </si>
  <si>
    <t>"Pozice 13" 2,5*2</t>
  </si>
  <si>
    <t>"Pozice 14" 2,3*4</t>
  </si>
  <si>
    <t>"Pozice 15" 5,7</t>
  </si>
  <si>
    <t>13</t>
  </si>
  <si>
    <t>998764103</t>
  </si>
  <si>
    <t>Přesun hmot pro konstrukce klempířské stanovený z hmotnosti přesunovaného materiálu vodorovná dopravní vzdálenost do 50 m v objektech výšky přes 12 do 24 m</t>
  </si>
  <si>
    <t>-940496509</t>
  </si>
  <si>
    <t>https://podminky.urs.cz/item/CS_URS_2022_02/998764103</t>
  </si>
  <si>
    <t>14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</si>
  <si>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</si>
  <si>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</si>
  <si>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-1475265278</t>
  </si>
  <si>
    <t>https://podminky.urs.cz/item/CS_URS_2022_02/998764181</t>
  </si>
  <si>
    <t>766</t>
  </si>
  <si>
    <t>Konstrukce truhlářské</t>
  </si>
  <si>
    <t>766441811</t>
  </si>
  <si>
    <t>Demontáž parapetních desek dřevěných nebo plastových šířky do 300 mm, délky do 1000 mm</t>
  </si>
  <si>
    <t>kus</t>
  </si>
  <si>
    <t>-36947093</t>
  </si>
  <si>
    <t>https://podminky.urs.cz/item/CS_URS_2022_02/766441811</t>
  </si>
  <si>
    <t>(1+1)*12</t>
  </si>
  <si>
    <t>766441821</t>
  </si>
  <si>
    <t>Demontáž parapetních desek dřevěných nebo plastových šířky do 300 mm, délky přes 1000 do 2000 mm</t>
  </si>
  <si>
    <t>1399228228</t>
  </si>
  <si>
    <t>https://podminky.urs.cz/item/CS_URS_2022_02/766441821</t>
  </si>
  <si>
    <t>17</t>
  </si>
  <si>
    <t>766622135</t>
  </si>
  <si>
    <t>Montáž oken plastových včetně montáže rámu plochy přes 1 m2 otevíravých do celostěnových panelů nebo ocelových rámů, výšky do 1,5 m</t>
  </si>
  <si>
    <t>1997382245</t>
  </si>
  <si>
    <t>https://podminky.urs.cz/item/CS_URS_2022_02/766622135</t>
  </si>
  <si>
    <t>18</t>
  </si>
  <si>
    <t>61140052</t>
  </si>
  <si>
    <t>okno plastové otevíravé/sklopné trojsklo přes plochu 1m2 do v 1,5m</t>
  </si>
  <si>
    <t>-602710208</t>
  </si>
  <si>
    <t>19</t>
  </si>
  <si>
    <t>766643431</t>
  </si>
  <si>
    <t>Montáž balkónových dveří dřevěných nebo plastových včetně rámu zdvojených do panelových konstrukcí jednokřídlových bez nadsvětlíku</t>
  </si>
  <si>
    <t>-809836040</t>
  </si>
  <si>
    <t>https://podminky.urs.cz/item/CS_URS_2022_02/766643431</t>
  </si>
  <si>
    <t>20</t>
  </si>
  <si>
    <t>61140058</t>
  </si>
  <si>
    <t>dveře plastové balkonové jednokřídlové trojsklo</t>
  </si>
  <si>
    <t>1266559947</t>
  </si>
  <si>
    <t>766694111</t>
  </si>
  <si>
    <t>Montáž ostatních truhlářských konstrukcí parapetních desek dřevěných nebo plastových šířky do 300 mm, délky do 1000 mm</t>
  </si>
  <si>
    <t>497512029</t>
  </si>
  <si>
    <t>https://podminky.urs.cz/item/CS_URS_2022_02/766694111</t>
  </si>
  <si>
    <t>22</t>
  </si>
  <si>
    <t>766694113</t>
  </si>
  <si>
    <t>Montáž ostatních truhlářských konstrukcí parapetních desek dřevěných nebo plastových šířky do 300 mm, délky přes 1600 do 2600 mm</t>
  </si>
  <si>
    <t>1651665044</t>
  </si>
  <si>
    <t>https://podminky.urs.cz/item/CS_URS_2022_02/766694113</t>
  </si>
  <si>
    <t>23</t>
  </si>
  <si>
    <t>61144400</t>
  </si>
  <si>
    <t>parapet plastový vnitřní komůrkový tl 20mm š 180mm</t>
  </si>
  <si>
    <t>146581326</t>
  </si>
  <si>
    <t>"Pozice 1" 1,75*32</t>
  </si>
  <si>
    <t>"Pozice 2" (0,80+0,95)*12</t>
  </si>
  <si>
    <t>24</t>
  </si>
  <si>
    <t>61144019</t>
  </si>
  <si>
    <t>koncovka k parapetu plastovému vnitřnímu 1 pár</t>
  </si>
  <si>
    <t>-1066437316</t>
  </si>
  <si>
    <t>32+2*12</t>
  </si>
  <si>
    <t>25</t>
  </si>
  <si>
    <t>R-pol 611-001</t>
  </si>
  <si>
    <t>Provedení první servisní prohlídky oken po montáži</t>
  </si>
  <si>
    <t>kpl</t>
  </si>
  <si>
    <t>-1431575185</t>
  </si>
  <si>
    <t>26</t>
  </si>
  <si>
    <t>998766103</t>
  </si>
  <si>
    <t>Přesun hmot pro konstrukce truhlářské stanovený z hmotnosti přesunovaného materiálu vodorovná dopravní vzdálenost do 50 m v objektech výšky přes 12 do 24 m</t>
  </si>
  <si>
    <t>-522169784</t>
  </si>
  <si>
    <t>https://podminky.urs.cz/item/CS_URS_2022_02/998766103</t>
  </si>
  <si>
    <t>27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</si>
  <si>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</si>
  <si>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</si>
  <si>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-2010634768</t>
  </si>
  <si>
    <t>https://podminky.urs.cz/item/CS_URS_2022_02/998766181</t>
  </si>
  <si>
    <t>783</t>
  </si>
  <si>
    <t>Dokončovací práce - nátěry</t>
  </si>
  <si>
    <t>28</t>
  </si>
  <si>
    <t>783823135</t>
  </si>
  <si>
    <t>Penetrační nátěr omítek hladkých omítek hladkých, zrnitých tenkovrstvých nebo štukových stupně členitosti 1 a 2 silikonový</t>
  </si>
  <si>
    <t>1536379020</t>
  </si>
  <si>
    <t>https://podminky.urs.cz/item/CS_URS_2022_02/783823135</t>
  </si>
  <si>
    <t>Poznámka k položce:_x000D_
Poznámka k položce: Nátěr kolem oken v původním odstínu omítky.</t>
  </si>
  <si>
    <t>((1,75+1,55)*32+(1,75+2,2)*12)*2*0,1</t>
  </si>
  <si>
    <t>29</t>
  </si>
  <si>
    <t>783827125</t>
  </si>
  <si>
    <t>Krycí (ochranný ) nátěr omítek jednonásobný hladkých omítek hladkých, zrnitých tenkovrstvých nebo štukových stupně členitosti 1 a 2 silikonový</t>
  </si>
  <si>
    <t>1849660881</t>
  </si>
  <si>
    <t>https://podminky.urs.cz/item/CS_URS_2022_02/783827125</t>
  </si>
  <si>
    <t>VRN</t>
  </si>
  <si>
    <t>Vedlejší rozpočtové náklady</t>
  </si>
  <si>
    <t>30</t>
  </si>
  <si>
    <t>090001900</t>
  </si>
  <si>
    <t>Vedlejší a ostatní rozpočtové náklady</t>
  </si>
  <si>
    <t>Kč</t>
  </si>
  <si>
    <t>CS ÚRS 2020 02</t>
  </si>
  <si>
    <t>2078543658</t>
  </si>
  <si>
    <t>31</t>
  </si>
  <si>
    <t>0900019R1</t>
  </si>
  <si>
    <t>Zajištění fotodokumentace stavu místa před zahájením plnění</t>
  </si>
  <si>
    <t>byt</t>
  </si>
  <si>
    <t>2141916202</t>
  </si>
  <si>
    <t>0900019R2</t>
  </si>
  <si>
    <t>zajištění krycích prostředků (zakrytí nábytku, ochrana před prachem)</t>
  </si>
  <si>
    <t>-11764591</t>
  </si>
  <si>
    <t>Objekt2 - 595</t>
  </si>
  <si>
    <t>555329580</t>
  </si>
  <si>
    <t>-2001850357</t>
  </si>
  <si>
    <t>-581359946</t>
  </si>
  <si>
    <t>1240919989</t>
  </si>
  <si>
    <t>1704139779</t>
  </si>
  <si>
    <t>-1538914424</t>
  </si>
  <si>
    <t>-2087406947</t>
  </si>
  <si>
    <t>-1303162794</t>
  </si>
  <si>
    <t>1,75*24+(0,8+0,95)*12+2,3*4+5,7*2</t>
  </si>
  <si>
    <t>289487920</t>
  </si>
  <si>
    <t>603829065</t>
  </si>
  <si>
    <t>-747462745</t>
  </si>
  <si>
    <t>-1294774343</t>
  </si>
  <si>
    <t>"Pozice 15" 5,7*2</t>
  </si>
  <si>
    <t>-1204417782</t>
  </si>
  <si>
    <t>-587547270</t>
  </si>
  <si>
    <t>-1388146576</t>
  </si>
  <si>
    <t>1655481910</t>
  </si>
  <si>
    <t>1577292215</t>
  </si>
  <si>
    <t>312873733</t>
  </si>
  <si>
    <t>1675614642</t>
  </si>
  <si>
    <t>-1986496383</t>
  </si>
  <si>
    <t>1833218252</t>
  </si>
  <si>
    <t>-1139293301</t>
  </si>
  <si>
    <t>2060663065</t>
  </si>
  <si>
    <t>-207451830</t>
  </si>
  <si>
    <t>-290374279</t>
  </si>
  <si>
    <t>1871908598</t>
  </si>
  <si>
    <t>-1562523263</t>
  </si>
  <si>
    <t>-50641975</t>
  </si>
  <si>
    <t>-1756043784</t>
  </si>
  <si>
    <t>-2050009793</t>
  </si>
  <si>
    <t>527487498</t>
  </si>
  <si>
    <t>420828265</t>
  </si>
  <si>
    <t>Objekt3 - 596</t>
  </si>
  <si>
    <t>2115896581</t>
  </si>
  <si>
    <t>-1581455802</t>
  </si>
  <si>
    <t>-1752971373</t>
  </si>
  <si>
    <t>1970803831</t>
  </si>
  <si>
    <t>-348312602</t>
  </si>
  <si>
    <t>-184193893</t>
  </si>
  <si>
    <t>-1028094691</t>
  </si>
  <si>
    <t>-538941863</t>
  </si>
  <si>
    <t>1195403979</t>
  </si>
  <si>
    <t>-231770952</t>
  </si>
  <si>
    <t>-305257600</t>
  </si>
  <si>
    <t>1608417073</t>
  </si>
  <si>
    <t>593197254</t>
  </si>
  <si>
    <t>-1110437862</t>
  </si>
  <si>
    <t>-1689082925</t>
  </si>
  <si>
    <t>-825611944</t>
  </si>
  <si>
    <t>-1885226797</t>
  </si>
  <si>
    <t>-1802689209</t>
  </si>
  <si>
    <t>-989523338</t>
  </si>
  <si>
    <t>1447916814</t>
  </si>
  <si>
    <t>-283878528</t>
  </si>
  <si>
    <t>-1595726043</t>
  </si>
  <si>
    <t>-716653574</t>
  </si>
  <si>
    <t>664175332</t>
  </si>
  <si>
    <t>-1322664735</t>
  </si>
  <si>
    <t>-1601123059</t>
  </si>
  <si>
    <t>1756917065</t>
  </si>
  <si>
    <t>-1444635179</t>
  </si>
  <si>
    <t>-1543687963</t>
  </si>
  <si>
    <t>-804669516</t>
  </si>
  <si>
    <t>-390194524</t>
  </si>
  <si>
    <t>283631905</t>
  </si>
  <si>
    <t>Objekt4 - 597</t>
  </si>
  <si>
    <t>-679605840</t>
  </si>
  <si>
    <t>-206532402</t>
  </si>
  <si>
    <t>117923923</t>
  </si>
  <si>
    <t>1721744734</t>
  </si>
  <si>
    <t>-1719376461</t>
  </si>
  <si>
    <t>1284716870</t>
  </si>
  <si>
    <t>-291813544</t>
  </si>
  <si>
    <t>-1047186046</t>
  </si>
  <si>
    <t>-1164799092</t>
  </si>
  <si>
    <t>-1263714515</t>
  </si>
  <si>
    <t>-1513518504</t>
  </si>
  <si>
    <t>-476536596</t>
  </si>
  <si>
    <t>-1721151467</t>
  </si>
  <si>
    <t>-1277391898</t>
  </si>
  <si>
    <t>-193731168</t>
  </si>
  <si>
    <t>974628777</t>
  </si>
  <si>
    <t>-1368270135</t>
  </si>
  <si>
    <t>-816965802</t>
  </si>
  <si>
    <t>321820932</t>
  </si>
  <si>
    <t>-444097279</t>
  </si>
  <si>
    <t>-1731124304</t>
  </si>
  <si>
    <t>-504058522</t>
  </si>
  <si>
    <t>-813844376</t>
  </si>
  <si>
    <t>-1431508174</t>
  </si>
  <si>
    <t>-1937670112</t>
  </si>
  <si>
    <t>-527826433</t>
  </si>
  <si>
    <t>2137518197</t>
  </si>
  <si>
    <t>-196855681</t>
  </si>
  <si>
    <t>900676422</t>
  </si>
  <si>
    <t>41823297</t>
  </si>
  <si>
    <t>-840100744</t>
  </si>
  <si>
    <t>-859275878</t>
  </si>
  <si>
    <t>Objekt5 - 598</t>
  </si>
  <si>
    <t>-334481964</t>
  </si>
  <si>
    <t>-28264820</t>
  </si>
  <si>
    <t>1359672072</t>
  </si>
  <si>
    <t>1510119586</t>
  </si>
  <si>
    <t>-722829278</t>
  </si>
  <si>
    <t>-831410285</t>
  </si>
  <si>
    <t>1452479413</t>
  </si>
  <si>
    <t>-1663663991</t>
  </si>
  <si>
    <t>-754129970</t>
  </si>
  <si>
    <t>-50623599</t>
  </si>
  <si>
    <t>303547360</t>
  </si>
  <si>
    <t>-1076020094</t>
  </si>
  <si>
    <t>740732203</t>
  </si>
  <si>
    <t>1749541868</t>
  </si>
  <si>
    <t>-27070920</t>
  </si>
  <si>
    <t>1160983784</t>
  </si>
  <si>
    <t>600993443</t>
  </si>
  <si>
    <t>-631906525</t>
  </si>
  <si>
    <t>806703950</t>
  </si>
  <si>
    <t>1269482844</t>
  </si>
  <si>
    <t>2022987908</t>
  </si>
  <si>
    <t>-214330505</t>
  </si>
  <si>
    <t>295502343</t>
  </si>
  <si>
    <t>1570977052</t>
  </si>
  <si>
    <t>-1237725823</t>
  </si>
  <si>
    <t>400877904</t>
  </si>
  <si>
    <t>-2040773682</t>
  </si>
  <si>
    <t>258793201</t>
  </si>
  <si>
    <t>-2039653587</t>
  </si>
  <si>
    <t>-1638843545</t>
  </si>
  <si>
    <t>146648254</t>
  </si>
  <si>
    <t>680905263</t>
  </si>
  <si>
    <t>Objekt6 - 599</t>
  </si>
  <si>
    <t>2086859435</t>
  </si>
  <si>
    <t>-654252301</t>
  </si>
  <si>
    <t>-61181619</t>
  </si>
  <si>
    <t>-2141700011</t>
  </si>
  <si>
    <t>-508395007</t>
  </si>
  <si>
    <t>-290897957</t>
  </si>
  <si>
    <t>-1646706842</t>
  </si>
  <si>
    <t>-1186256721</t>
  </si>
  <si>
    <t>-2101707719</t>
  </si>
  <si>
    <t>191525369</t>
  </si>
  <si>
    <t>-262486781</t>
  </si>
  <si>
    <t>227647446</t>
  </si>
  <si>
    <t>8688448</t>
  </si>
  <si>
    <t>-1272652141</t>
  </si>
  <si>
    <t>1893764375</t>
  </si>
  <si>
    <t>236472324</t>
  </si>
  <si>
    <t>-1478073243</t>
  </si>
  <si>
    <t>204891776</t>
  </si>
  <si>
    <t>-180730284</t>
  </si>
  <si>
    <t>635332915</t>
  </si>
  <si>
    <t>1563509342</t>
  </si>
  <si>
    <t>2047724584</t>
  </si>
  <si>
    <t>-215035421</t>
  </si>
  <si>
    <t>-1058348626</t>
  </si>
  <si>
    <t>-161819654</t>
  </si>
  <si>
    <t>-1582851393</t>
  </si>
  <si>
    <t>446164205</t>
  </si>
  <si>
    <t>30304955</t>
  </si>
  <si>
    <t>710351984</t>
  </si>
  <si>
    <t>1995868002</t>
  </si>
  <si>
    <t>217597258</t>
  </si>
  <si>
    <t>249972699</t>
  </si>
  <si>
    <t>Objekt7 - 614</t>
  </si>
  <si>
    <t>2134556576</t>
  </si>
  <si>
    <t>0,95*1,35*16</t>
  </si>
  <si>
    <t>1057139778</t>
  </si>
  <si>
    <t>1,75*1,35*28</t>
  </si>
  <si>
    <t>1589105542</t>
  </si>
  <si>
    <t>0,80*2,0*16</t>
  </si>
  <si>
    <t>-769742830</t>
  </si>
  <si>
    <t>-855720915</t>
  </si>
  <si>
    <t>-1317742879</t>
  </si>
  <si>
    <t>79040856</t>
  </si>
  <si>
    <t>-2107096881</t>
  </si>
  <si>
    <t>1,75*24+(0,8+0,95)*16+2,3*4</t>
  </si>
  <si>
    <t>-337537386</t>
  </si>
  <si>
    <t>-1856805401</t>
  </si>
  <si>
    <t>"Pozice 12" (0,80+0,95)*16</t>
  </si>
  <si>
    <t>-1879692577</t>
  </si>
  <si>
    <t>"Pozice 12" 2*16</t>
  </si>
  <si>
    <t>-392853772</t>
  </si>
  <si>
    <t>1358854810</t>
  </si>
  <si>
    <t>-779770308</t>
  </si>
  <si>
    <t>1143912719</t>
  </si>
  <si>
    <t>(1+1)*16</t>
  </si>
  <si>
    <t>1676551996</t>
  </si>
  <si>
    <t>-861433308</t>
  </si>
  <si>
    <t>-1624142242</t>
  </si>
  <si>
    <t>-819566107</t>
  </si>
  <si>
    <t>-2014896621</t>
  </si>
  <si>
    <t>-1310466707</t>
  </si>
  <si>
    <t>1565033293</t>
  </si>
  <si>
    <t>-1865247195</t>
  </si>
  <si>
    <t>"Pozice 1" 1,75*28</t>
  </si>
  <si>
    <t>"Pozice 2" (0,80+0,95)*16</t>
  </si>
  <si>
    <t>-775701402</t>
  </si>
  <si>
    <t>28+2*16</t>
  </si>
  <si>
    <t>-1624722346</t>
  </si>
  <si>
    <t>-1428263998</t>
  </si>
  <si>
    <t>-980828336</t>
  </si>
  <si>
    <t>-1833282290</t>
  </si>
  <si>
    <t>((1,75+1,55)*28+(1,75+2,2)*16)*2*0,1</t>
  </si>
  <si>
    <t>-1461425831</t>
  </si>
  <si>
    <t>-1591956792</t>
  </si>
  <si>
    <t>-1816834832</t>
  </si>
  <si>
    <t>738087387</t>
  </si>
  <si>
    <t>Objekt8 - 615</t>
  </si>
  <si>
    <t>-224331893</t>
  </si>
  <si>
    <t>-916417063</t>
  </si>
  <si>
    <t>-1217328356</t>
  </si>
  <si>
    <t>1938117116</t>
  </si>
  <si>
    <t>-1652713461</t>
  </si>
  <si>
    <t>-106878205</t>
  </si>
  <si>
    <t>-41720438</t>
  </si>
  <si>
    <t>-547444429</t>
  </si>
  <si>
    <t>-2086011302</t>
  </si>
  <si>
    <t>1435072765</t>
  </si>
  <si>
    <t>219794433</t>
  </si>
  <si>
    <t>-1393406023</t>
  </si>
  <si>
    <t>1329001671</t>
  </si>
  <si>
    <t>104253100</t>
  </si>
  <si>
    <t>1673873981</t>
  </si>
  <si>
    <t>109043250</t>
  </si>
  <si>
    <t>-187355969</t>
  </si>
  <si>
    <t>203377550</t>
  </si>
  <si>
    <t>-1387023133</t>
  </si>
  <si>
    <t>-1541682110</t>
  </si>
  <si>
    <t>1237782917</t>
  </si>
  <si>
    <t>133799751</t>
  </si>
  <si>
    <t>-1041551917</t>
  </si>
  <si>
    <t>-756988729</t>
  </si>
  <si>
    <t>-797432937</t>
  </si>
  <si>
    <t>1605742224</t>
  </si>
  <si>
    <t>1554688474</t>
  </si>
  <si>
    <t>70060011</t>
  </si>
  <si>
    <t>-1035525413</t>
  </si>
  <si>
    <t>1954022008</t>
  </si>
  <si>
    <t>-1827532205</t>
  </si>
  <si>
    <t>467335934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</si>
  <si>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</si>
  <si>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</si>
  <si>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</si>
  <si>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</si>
  <si>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</si>
  <si>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</si>
  <si>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</si>
  <si>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</si>
  <si>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</si>
  <si>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</si>
  <si>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</si>
  <si>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</si>
  <si>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</si>
  <si>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</si>
  <si>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</si>
  <si>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</si>
  <si>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</si>
  <si>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</si>
  <si>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</si>
  <si>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</si>
  <si>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</si>
  <si>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</si>
  <si>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</si>
  <si>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</si>
  <si>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</si>
  <si>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</si>
  <si>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</si>
  <si>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</si>
  <si>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</si>
  <si>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</si>
  <si>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</si>
  <si>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</si>
  <si>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</si>
  <si>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</si>
  <si>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</si>
  <si>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</si>
  <si>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</si>
  <si>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</si>
  <si>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</si>
  <si>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</si>
  <si>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</si>
  <si>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</si>
  <si>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</si>
  <si>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</si>
  <si>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</si>
  <si>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</si>
  <si>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</si>
  <si>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</si>
  <si>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</si>
  <si>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</si>
  <si>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</si>
  <si>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</si>
  <si>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</si>
  <si>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</si>
  <si>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</si>
  <si>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</si>
  <si>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</si>
  <si>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</si>
  <si>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</si>
  <si>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</si>
  <si>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</si>
  <si>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</si>
  <si>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</si>
  <si>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</si>
  <si>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</si>
  <si>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</si>
  <si>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</si>
  <si>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</si>
  <si>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</si>
  <si>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</si>
  <si>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</si>
  <si>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</si>
  <si>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</si>
  <si>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</si>
  <si>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</si>
  <si>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</si>
  <si>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</si>
  <si>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</si>
  <si>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</si>
  <si>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</si>
  <si>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</si>
  <si>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</si>
  <si>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</si>
  <si>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</si>
  <si>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</si>
  <si>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</si>
  <si>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</si>
  <si>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</si>
  <si>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</si>
  <si>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</si>
  <si>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</si>
  <si>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</si>
  <si>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</si>
  <si>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</si>
  <si>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</si>
  <si>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</si>
  <si>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</si>
  <si>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</si>
  <si>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</si>
  <si>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</si>
  <si>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</si>
  <si>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</si>
  <si>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</si>
  <si>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</si>
  <si>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</si>
  <si>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</si>
  <si>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</si>
  <si>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</si>
  <si>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</si>
  <si>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</si>
  <si>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</si>
  <si>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</si>
  <si>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</si>
  <si>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</si>
  <si>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</si>
  <si>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</si>
  <si>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</si>
  <si>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</si>
  <si>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</si>
  <si>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</si>
  <si>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</si>
  <si>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</si>
  <si>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</si>
  <si>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</si>
  <si>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</si>
  <si>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</si>
  <si>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</si>
  <si>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</si>
  <si>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</si>
  <si>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</si>
  <si>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</si>
  <si>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</si>
  <si>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</si>
  <si>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</si>
  <si>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</si>
  <si>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</si>
  <si>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</si>
  <si>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</si>
  <si>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</si>
  <si>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</si>
  <si>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</si>
  <si>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</si>
  <si>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</si>
  <si>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</si>
  <si>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</si>
  <si>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</si>
  <si>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</si>
  <si>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</si>
  <si>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</si>
  <si>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</si>
  <si>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</si>
  <si>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</si>
  <si>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</si>
  <si>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</si>
  <si>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</si>
  <si>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</si>
  <si>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</si>
  <si>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</si>
  <si>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</si>
  <si>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</si>
  <si>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</si>
  <si>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</si>
  <si>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</si>
  <si>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</si>
  <si>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</si>
  <si>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</si>
  <si>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</si>
  <si>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</si>
  <si>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</si>
  <si>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</si>
  <si>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</si>
  <si>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</si>
  <si>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</si>
  <si>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</si>
  <si>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</si>
  <si>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</si>
  <si>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</si>
  <si>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</si>
  <si>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</si>
  <si>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</si>
  <si>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</si>
  <si>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</si>
  <si>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</si>
  <si>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</si>
  <si>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</si>
  <si>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</si>
  <si>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</si>
  <si>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</si>
  <si>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2022/003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</si>
</sst>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64002851" TargetMode="External"/><Relationship Id="rId13" Type="http://schemas.openxmlformats.org/officeDocument/2006/relationships/hyperlink" Target="https://podminky.urs.cz/item/CS_URS_2022_02/766441811" TargetMode="External"/><Relationship Id="rId18" Type="http://schemas.openxmlformats.org/officeDocument/2006/relationships/hyperlink" Target="https://podminky.urs.cz/item/CS_URS_2022_02/766694113" TargetMode="External"/><Relationship Id="rId3" Type="http://schemas.openxmlformats.org/officeDocument/2006/relationships/hyperlink" Target="https://podminky.urs.cz/item/CS_URS_2022_02/968082021" TargetMode="External"/><Relationship Id="rId21" Type="http://schemas.openxmlformats.org/officeDocument/2006/relationships/hyperlink" Target="https://podminky.urs.cz/item/CS_URS_2022_02/783823135" TargetMode="External"/><Relationship Id="rId7" Type="http://schemas.openxmlformats.org/officeDocument/2006/relationships/hyperlink" Target="https://podminky.urs.cz/item/CS_URS_2022_02/997013631" TargetMode="External"/><Relationship Id="rId12" Type="http://schemas.openxmlformats.org/officeDocument/2006/relationships/hyperlink" Target="https://podminky.urs.cz/item/CS_URS_2022_02/998764181" TargetMode="External"/><Relationship Id="rId17" Type="http://schemas.openxmlformats.org/officeDocument/2006/relationships/hyperlink" Target="https://podminky.urs.cz/item/CS_URS_2022_02/766694111" TargetMode="External"/><Relationship Id="rId2" Type="http://schemas.openxmlformats.org/officeDocument/2006/relationships/hyperlink" Target="https://podminky.urs.cz/item/CS_URS_2022_02/968082017" TargetMode="External"/><Relationship Id="rId16" Type="http://schemas.openxmlformats.org/officeDocument/2006/relationships/hyperlink" Target="https://podminky.urs.cz/item/CS_URS_2022_02/766643431" TargetMode="External"/><Relationship Id="rId20" Type="http://schemas.openxmlformats.org/officeDocument/2006/relationships/hyperlink" Target="https://podminky.urs.cz/item/CS_URS_2022_02/998766181" TargetMode="External"/><Relationship Id="rId1" Type="http://schemas.openxmlformats.org/officeDocument/2006/relationships/hyperlink" Target="https://podminky.urs.cz/item/CS_URS_2022_02/968082016" TargetMode="External"/><Relationship Id="rId6" Type="http://schemas.openxmlformats.org/officeDocument/2006/relationships/hyperlink" Target="https://podminky.urs.cz/item/CS_URS_2022_02/997013509" TargetMode="External"/><Relationship Id="rId11" Type="http://schemas.openxmlformats.org/officeDocument/2006/relationships/hyperlink" Target="https://podminky.urs.cz/item/CS_URS_2022_02/998764103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997013511" TargetMode="External"/><Relationship Id="rId15" Type="http://schemas.openxmlformats.org/officeDocument/2006/relationships/hyperlink" Target="https://podminky.urs.cz/item/CS_URS_2022_02/766622135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podminky.urs.cz/item/CS_URS_2022_02/764246451" TargetMode="External"/><Relationship Id="rId19" Type="http://schemas.openxmlformats.org/officeDocument/2006/relationships/hyperlink" Target="https://podminky.urs.cz/item/CS_URS_2022_02/998766103" TargetMode="External"/><Relationship Id="rId4" Type="http://schemas.openxmlformats.org/officeDocument/2006/relationships/hyperlink" Target="https://podminky.urs.cz/item/CS_URS_2022_02/997013216" TargetMode="External"/><Relationship Id="rId9" Type="http://schemas.openxmlformats.org/officeDocument/2006/relationships/hyperlink" Target="https://podminky.urs.cz/item/CS_URS_2022_02/764206105" TargetMode="External"/><Relationship Id="rId14" Type="http://schemas.openxmlformats.org/officeDocument/2006/relationships/hyperlink" Target="https://podminky.urs.cz/item/CS_URS_2022_02/766441821" TargetMode="External"/><Relationship Id="rId22" Type="http://schemas.openxmlformats.org/officeDocument/2006/relationships/hyperlink" Target="https://podminky.urs.cz/item/CS_URS_2022_02/7838271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64002851" TargetMode="External"/><Relationship Id="rId13" Type="http://schemas.openxmlformats.org/officeDocument/2006/relationships/hyperlink" Target="https://podminky.urs.cz/item/CS_URS_2022_02/766441811" TargetMode="External"/><Relationship Id="rId18" Type="http://schemas.openxmlformats.org/officeDocument/2006/relationships/hyperlink" Target="https://podminky.urs.cz/item/CS_URS_2022_02/766694113" TargetMode="External"/><Relationship Id="rId3" Type="http://schemas.openxmlformats.org/officeDocument/2006/relationships/hyperlink" Target="https://podminky.urs.cz/item/CS_URS_2022_02/968082021" TargetMode="External"/><Relationship Id="rId21" Type="http://schemas.openxmlformats.org/officeDocument/2006/relationships/hyperlink" Target="https://podminky.urs.cz/item/CS_URS_2022_02/783823135" TargetMode="External"/><Relationship Id="rId7" Type="http://schemas.openxmlformats.org/officeDocument/2006/relationships/hyperlink" Target="https://podminky.urs.cz/item/CS_URS_2022_02/997013631" TargetMode="External"/><Relationship Id="rId12" Type="http://schemas.openxmlformats.org/officeDocument/2006/relationships/hyperlink" Target="https://podminky.urs.cz/item/CS_URS_2022_02/998764181" TargetMode="External"/><Relationship Id="rId17" Type="http://schemas.openxmlformats.org/officeDocument/2006/relationships/hyperlink" Target="https://podminky.urs.cz/item/CS_URS_2022_02/766694111" TargetMode="External"/><Relationship Id="rId2" Type="http://schemas.openxmlformats.org/officeDocument/2006/relationships/hyperlink" Target="https://podminky.urs.cz/item/CS_URS_2022_02/968082017" TargetMode="External"/><Relationship Id="rId16" Type="http://schemas.openxmlformats.org/officeDocument/2006/relationships/hyperlink" Target="https://podminky.urs.cz/item/CS_URS_2022_02/766643431" TargetMode="External"/><Relationship Id="rId20" Type="http://schemas.openxmlformats.org/officeDocument/2006/relationships/hyperlink" Target="https://podminky.urs.cz/item/CS_URS_2022_02/998766181" TargetMode="External"/><Relationship Id="rId1" Type="http://schemas.openxmlformats.org/officeDocument/2006/relationships/hyperlink" Target="https://podminky.urs.cz/item/CS_URS_2022_02/968082016" TargetMode="External"/><Relationship Id="rId6" Type="http://schemas.openxmlformats.org/officeDocument/2006/relationships/hyperlink" Target="https://podminky.urs.cz/item/CS_URS_2022_02/997013509" TargetMode="External"/><Relationship Id="rId11" Type="http://schemas.openxmlformats.org/officeDocument/2006/relationships/hyperlink" Target="https://podminky.urs.cz/item/CS_URS_2022_02/998764103" TargetMode="External"/><Relationship Id="rId5" Type="http://schemas.openxmlformats.org/officeDocument/2006/relationships/hyperlink" Target="https://podminky.urs.cz/item/CS_URS_2022_02/997013511" TargetMode="External"/><Relationship Id="rId15" Type="http://schemas.openxmlformats.org/officeDocument/2006/relationships/hyperlink" Target="https://podminky.urs.cz/item/CS_URS_2022_02/766622135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2_02/764246451" TargetMode="External"/><Relationship Id="rId19" Type="http://schemas.openxmlformats.org/officeDocument/2006/relationships/hyperlink" Target="https://podminky.urs.cz/item/CS_URS_2022_02/998766103" TargetMode="External"/><Relationship Id="rId4" Type="http://schemas.openxmlformats.org/officeDocument/2006/relationships/hyperlink" Target="https://podminky.urs.cz/item/CS_URS_2022_02/997013216" TargetMode="External"/><Relationship Id="rId9" Type="http://schemas.openxmlformats.org/officeDocument/2006/relationships/hyperlink" Target="https://podminky.urs.cz/item/CS_URS_2022_02/764206105" TargetMode="External"/><Relationship Id="rId14" Type="http://schemas.openxmlformats.org/officeDocument/2006/relationships/hyperlink" Target="https://podminky.urs.cz/item/CS_URS_2022_02/766441821" TargetMode="External"/><Relationship Id="rId22" Type="http://schemas.openxmlformats.org/officeDocument/2006/relationships/hyperlink" Target="https://podminky.urs.cz/item/CS_URS_2022_02/7838271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64002851" TargetMode="External"/><Relationship Id="rId13" Type="http://schemas.openxmlformats.org/officeDocument/2006/relationships/hyperlink" Target="https://podminky.urs.cz/item/CS_URS_2022_02/766441811" TargetMode="External"/><Relationship Id="rId18" Type="http://schemas.openxmlformats.org/officeDocument/2006/relationships/hyperlink" Target="https://podminky.urs.cz/item/CS_URS_2022_02/766694113" TargetMode="External"/><Relationship Id="rId3" Type="http://schemas.openxmlformats.org/officeDocument/2006/relationships/hyperlink" Target="https://podminky.urs.cz/item/CS_URS_2022_02/968082021" TargetMode="External"/><Relationship Id="rId21" Type="http://schemas.openxmlformats.org/officeDocument/2006/relationships/hyperlink" Target="https://podminky.urs.cz/item/CS_URS_2022_02/783823135" TargetMode="External"/><Relationship Id="rId7" Type="http://schemas.openxmlformats.org/officeDocument/2006/relationships/hyperlink" Target="https://podminky.urs.cz/item/CS_URS_2022_02/997013631" TargetMode="External"/><Relationship Id="rId12" Type="http://schemas.openxmlformats.org/officeDocument/2006/relationships/hyperlink" Target="https://podminky.urs.cz/item/CS_URS_2022_02/998764181" TargetMode="External"/><Relationship Id="rId17" Type="http://schemas.openxmlformats.org/officeDocument/2006/relationships/hyperlink" Target="https://podminky.urs.cz/item/CS_URS_2022_02/766694111" TargetMode="External"/><Relationship Id="rId2" Type="http://schemas.openxmlformats.org/officeDocument/2006/relationships/hyperlink" Target="https://podminky.urs.cz/item/CS_URS_2022_02/968082017" TargetMode="External"/><Relationship Id="rId16" Type="http://schemas.openxmlformats.org/officeDocument/2006/relationships/hyperlink" Target="https://podminky.urs.cz/item/CS_URS_2022_02/766643431" TargetMode="External"/><Relationship Id="rId20" Type="http://schemas.openxmlformats.org/officeDocument/2006/relationships/hyperlink" Target="https://podminky.urs.cz/item/CS_URS_2022_02/998766181" TargetMode="External"/><Relationship Id="rId1" Type="http://schemas.openxmlformats.org/officeDocument/2006/relationships/hyperlink" Target="https://podminky.urs.cz/item/CS_URS_2022_02/968082016" TargetMode="External"/><Relationship Id="rId6" Type="http://schemas.openxmlformats.org/officeDocument/2006/relationships/hyperlink" Target="https://podminky.urs.cz/item/CS_URS_2022_02/997013509" TargetMode="External"/><Relationship Id="rId11" Type="http://schemas.openxmlformats.org/officeDocument/2006/relationships/hyperlink" Target="https://podminky.urs.cz/item/CS_URS_2022_02/998764103" TargetMode="External"/><Relationship Id="rId5" Type="http://schemas.openxmlformats.org/officeDocument/2006/relationships/hyperlink" Target="https://podminky.urs.cz/item/CS_URS_2022_02/997013511" TargetMode="External"/><Relationship Id="rId15" Type="http://schemas.openxmlformats.org/officeDocument/2006/relationships/hyperlink" Target="https://podminky.urs.cz/item/CS_URS_2022_02/766622135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podminky.urs.cz/item/CS_URS_2022_02/764246451" TargetMode="External"/><Relationship Id="rId19" Type="http://schemas.openxmlformats.org/officeDocument/2006/relationships/hyperlink" Target="https://podminky.urs.cz/item/CS_URS_2022_02/998766103" TargetMode="External"/><Relationship Id="rId4" Type="http://schemas.openxmlformats.org/officeDocument/2006/relationships/hyperlink" Target="https://podminky.urs.cz/item/CS_URS_2022_02/997013216" TargetMode="External"/><Relationship Id="rId9" Type="http://schemas.openxmlformats.org/officeDocument/2006/relationships/hyperlink" Target="https://podminky.urs.cz/item/CS_URS_2022_02/764206105" TargetMode="External"/><Relationship Id="rId14" Type="http://schemas.openxmlformats.org/officeDocument/2006/relationships/hyperlink" Target="https://podminky.urs.cz/item/CS_URS_2022_02/766441821" TargetMode="External"/><Relationship Id="rId22" Type="http://schemas.openxmlformats.org/officeDocument/2006/relationships/hyperlink" Target="https://podminky.urs.cz/item/CS_URS_2022_02/78382712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64002851" TargetMode="External"/><Relationship Id="rId13" Type="http://schemas.openxmlformats.org/officeDocument/2006/relationships/hyperlink" Target="https://podminky.urs.cz/item/CS_URS_2022_02/766441811" TargetMode="External"/><Relationship Id="rId18" Type="http://schemas.openxmlformats.org/officeDocument/2006/relationships/hyperlink" Target="https://podminky.urs.cz/item/CS_URS_2022_02/766694113" TargetMode="External"/><Relationship Id="rId3" Type="http://schemas.openxmlformats.org/officeDocument/2006/relationships/hyperlink" Target="https://podminky.urs.cz/item/CS_URS_2022_02/968082021" TargetMode="External"/><Relationship Id="rId21" Type="http://schemas.openxmlformats.org/officeDocument/2006/relationships/hyperlink" Target="https://podminky.urs.cz/item/CS_URS_2022_02/783823135" TargetMode="External"/><Relationship Id="rId7" Type="http://schemas.openxmlformats.org/officeDocument/2006/relationships/hyperlink" Target="https://podminky.urs.cz/item/CS_URS_2022_02/997013631" TargetMode="External"/><Relationship Id="rId12" Type="http://schemas.openxmlformats.org/officeDocument/2006/relationships/hyperlink" Target="https://podminky.urs.cz/item/CS_URS_2022_02/998764181" TargetMode="External"/><Relationship Id="rId17" Type="http://schemas.openxmlformats.org/officeDocument/2006/relationships/hyperlink" Target="https://podminky.urs.cz/item/CS_URS_2022_02/766694111" TargetMode="External"/><Relationship Id="rId2" Type="http://schemas.openxmlformats.org/officeDocument/2006/relationships/hyperlink" Target="https://podminky.urs.cz/item/CS_URS_2022_02/968082017" TargetMode="External"/><Relationship Id="rId16" Type="http://schemas.openxmlformats.org/officeDocument/2006/relationships/hyperlink" Target="https://podminky.urs.cz/item/CS_URS_2022_02/766643431" TargetMode="External"/><Relationship Id="rId20" Type="http://schemas.openxmlformats.org/officeDocument/2006/relationships/hyperlink" Target="https://podminky.urs.cz/item/CS_URS_2022_02/998766181" TargetMode="External"/><Relationship Id="rId1" Type="http://schemas.openxmlformats.org/officeDocument/2006/relationships/hyperlink" Target="https://podminky.urs.cz/item/CS_URS_2022_02/968082016" TargetMode="External"/><Relationship Id="rId6" Type="http://schemas.openxmlformats.org/officeDocument/2006/relationships/hyperlink" Target="https://podminky.urs.cz/item/CS_URS_2022_02/997013509" TargetMode="External"/><Relationship Id="rId11" Type="http://schemas.openxmlformats.org/officeDocument/2006/relationships/hyperlink" Target="https://podminky.urs.cz/item/CS_URS_2022_02/998764103" TargetMode="External"/><Relationship Id="rId5" Type="http://schemas.openxmlformats.org/officeDocument/2006/relationships/hyperlink" Target="https://podminky.urs.cz/item/CS_URS_2022_02/997013511" TargetMode="External"/><Relationship Id="rId15" Type="http://schemas.openxmlformats.org/officeDocument/2006/relationships/hyperlink" Target="https://podminky.urs.cz/item/CS_URS_2022_02/766622135" TargetMode="External"/><Relationship Id="rId23" Type="http://schemas.openxmlformats.org/officeDocument/2006/relationships/drawing" Target="../drawings/drawing5.xml"/><Relationship Id="rId10" Type="http://schemas.openxmlformats.org/officeDocument/2006/relationships/hyperlink" Target="https://podminky.urs.cz/item/CS_URS_2022_02/764246451" TargetMode="External"/><Relationship Id="rId19" Type="http://schemas.openxmlformats.org/officeDocument/2006/relationships/hyperlink" Target="https://podminky.urs.cz/item/CS_URS_2022_02/998766103" TargetMode="External"/><Relationship Id="rId4" Type="http://schemas.openxmlformats.org/officeDocument/2006/relationships/hyperlink" Target="https://podminky.urs.cz/item/CS_URS_2022_02/997013216" TargetMode="External"/><Relationship Id="rId9" Type="http://schemas.openxmlformats.org/officeDocument/2006/relationships/hyperlink" Target="https://podminky.urs.cz/item/CS_URS_2022_02/764206105" TargetMode="External"/><Relationship Id="rId14" Type="http://schemas.openxmlformats.org/officeDocument/2006/relationships/hyperlink" Target="https://podminky.urs.cz/item/CS_URS_2022_02/766441821" TargetMode="External"/><Relationship Id="rId22" Type="http://schemas.openxmlformats.org/officeDocument/2006/relationships/hyperlink" Target="https://podminky.urs.cz/item/CS_URS_2022_02/78382712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64002851" TargetMode="External"/><Relationship Id="rId13" Type="http://schemas.openxmlformats.org/officeDocument/2006/relationships/hyperlink" Target="https://podminky.urs.cz/item/CS_URS_2022_02/766441811" TargetMode="External"/><Relationship Id="rId18" Type="http://schemas.openxmlformats.org/officeDocument/2006/relationships/hyperlink" Target="https://podminky.urs.cz/item/CS_URS_2022_02/766694113" TargetMode="External"/><Relationship Id="rId3" Type="http://schemas.openxmlformats.org/officeDocument/2006/relationships/hyperlink" Target="https://podminky.urs.cz/item/CS_URS_2022_02/968082021" TargetMode="External"/><Relationship Id="rId21" Type="http://schemas.openxmlformats.org/officeDocument/2006/relationships/hyperlink" Target="https://podminky.urs.cz/item/CS_URS_2022_02/783823135" TargetMode="External"/><Relationship Id="rId7" Type="http://schemas.openxmlformats.org/officeDocument/2006/relationships/hyperlink" Target="https://podminky.urs.cz/item/CS_URS_2022_02/997013631" TargetMode="External"/><Relationship Id="rId12" Type="http://schemas.openxmlformats.org/officeDocument/2006/relationships/hyperlink" Target="https://podminky.urs.cz/item/CS_URS_2022_02/998764181" TargetMode="External"/><Relationship Id="rId17" Type="http://schemas.openxmlformats.org/officeDocument/2006/relationships/hyperlink" Target="https://podminky.urs.cz/item/CS_URS_2022_02/766694111" TargetMode="External"/><Relationship Id="rId2" Type="http://schemas.openxmlformats.org/officeDocument/2006/relationships/hyperlink" Target="https://podminky.urs.cz/item/CS_URS_2022_02/968082017" TargetMode="External"/><Relationship Id="rId16" Type="http://schemas.openxmlformats.org/officeDocument/2006/relationships/hyperlink" Target="https://podminky.urs.cz/item/CS_URS_2022_02/766643431" TargetMode="External"/><Relationship Id="rId20" Type="http://schemas.openxmlformats.org/officeDocument/2006/relationships/hyperlink" Target="https://podminky.urs.cz/item/CS_URS_2022_02/998766181" TargetMode="External"/><Relationship Id="rId1" Type="http://schemas.openxmlformats.org/officeDocument/2006/relationships/hyperlink" Target="https://podminky.urs.cz/item/CS_URS_2022_02/968082016" TargetMode="External"/><Relationship Id="rId6" Type="http://schemas.openxmlformats.org/officeDocument/2006/relationships/hyperlink" Target="https://podminky.urs.cz/item/CS_URS_2022_02/997013509" TargetMode="External"/><Relationship Id="rId11" Type="http://schemas.openxmlformats.org/officeDocument/2006/relationships/hyperlink" Target="https://podminky.urs.cz/item/CS_URS_2022_02/998764103" TargetMode="External"/><Relationship Id="rId5" Type="http://schemas.openxmlformats.org/officeDocument/2006/relationships/hyperlink" Target="https://podminky.urs.cz/item/CS_URS_2022_02/997013511" TargetMode="External"/><Relationship Id="rId15" Type="http://schemas.openxmlformats.org/officeDocument/2006/relationships/hyperlink" Target="https://podminky.urs.cz/item/CS_URS_2022_02/766622135" TargetMode="External"/><Relationship Id="rId23" Type="http://schemas.openxmlformats.org/officeDocument/2006/relationships/drawing" Target="../drawings/drawing6.xml"/><Relationship Id="rId10" Type="http://schemas.openxmlformats.org/officeDocument/2006/relationships/hyperlink" Target="https://podminky.urs.cz/item/CS_URS_2022_02/764246451" TargetMode="External"/><Relationship Id="rId19" Type="http://schemas.openxmlformats.org/officeDocument/2006/relationships/hyperlink" Target="https://podminky.urs.cz/item/CS_URS_2022_02/998766103" TargetMode="External"/><Relationship Id="rId4" Type="http://schemas.openxmlformats.org/officeDocument/2006/relationships/hyperlink" Target="https://podminky.urs.cz/item/CS_URS_2022_02/997013216" TargetMode="External"/><Relationship Id="rId9" Type="http://schemas.openxmlformats.org/officeDocument/2006/relationships/hyperlink" Target="https://podminky.urs.cz/item/CS_URS_2022_02/764206105" TargetMode="External"/><Relationship Id="rId14" Type="http://schemas.openxmlformats.org/officeDocument/2006/relationships/hyperlink" Target="https://podminky.urs.cz/item/CS_URS_2022_02/766441821" TargetMode="External"/><Relationship Id="rId22" Type="http://schemas.openxmlformats.org/officeDocument/2006/relationships/hyperlink" Target="https://podminky.urs.cz/item/CS_URS_2022_02/78382712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64002851" TargetMode="External"/><Relationship Id="rId13" Type="http://schemas.openxmlformats.org/officeDocument/2006/relationships/hyperlink" Target="https://podminky.urs.cz/item/CS_URS_2022_02/766441811" TargetMode="External"/><Relationship Id="rId18" Type="http://schemas.openxmlformats.org/officeDocument/2006/relationships/hyperlink" Target="https://podminky.urs.cz/item/CS_URS_2022_02/766694113" TargetMode="External"/><Relationship Id="rId3" Type="http://schemas.openxmlformats.org/officeDocument/2006/relationships/hyperlink" Target="https://podminky.urs.cz/item/CS_URS_2022_02/968082021" TargetMode="External"/><Relationship Id="rId21" Type="http://schemas.openxmlformats.org/officeDocument/2006/relationships/hyperlink" Target="https://podminky.urs.cz/item/CS_URS_2022_02/783823135" TargetMode="External"/><Relationship Id="rId7" Type="http://schemas.openxmlformats.org/officeDocument/2006/relationships/hyperlink" Target="https://podminky.urs.cz/item/CS_URS_2022_02/997013631" TargetMode="External"/><Relationship Id="rId12" Type="http://schemas.openxmlformats.org/officeDocument/2006/relationships/hyperlink" Target="https://podminky.urs.cz/item/CS_URS_2022_02/998764181" TargetMode="External"/><Relationship Id="rId17" Type="http://schemas.openxmlformats.org/officeDocument/2006/relationships/hyperlink" Target="https://podminky.urs.cz/item/CS_URS_2022_02/766694111" TargetMode="External"/><Relationship Id="rId2" Type="http://schemas.openxmlformats.org/officeDocument/2006/relationships/hyperlink" Target="https://podminky.urs.cz/item/CS_URS_2022_02/968082017" TargetMode="External"/><Relationship Id="rId16" Type="http://schemas.openxmlformats.org/officeDocument/2006/relationships/hyperlink" Target="https://podminky.urs.cz/item/CS_URS_2022_02/766643431" TargetMode="External"/><Relationship Id="rId20" Type="http://schemas.openxmlformats.org/officeDocument/2006/relationships/hyperlink" Target="https://podminky.urs.cz/item/CS_URS_2022_02/998766181" TargetMode="External"/><Relationship Id="rId1" Type="http://schemas.openxmlformats.org/officeDocument/2006/relationships/hyperlink" Target="https://podminky.urs.cz/item/CS_URS_2022_02/968082016" TargetMode="External"/><Relationship Id="rId6" Type="http://schemas.openxmlformats.org/officeDocument/2006/relationships/hyperlink" Target="https://podminky.urs.cz/item/CS_URS_2022_02/997013509" TargetMode="External"/><Relationship Id="rId11" Type="http://schemas.openxmlformats.org/officeDocument/2006/relationships/hyperlink" Target="https://podminky.urs.cz/item/CS_URS_2022_02/998764103" TargetMode="External"/><Relationship Id="rId5" Type="http://schemas.openxmlformats.org/officeDocument/2006/relationships/hyperlink" Target="https://podminky.urs.cz/item/CS_URS_2022_02/997013511" TargetMode="External"/><Relationship Id="rId15" Type="http://schemas.openxmlformats.org/officeDocument/2006/relationships/hyperlink" Target="https://podminky.urs.cz/item/CS_URS_2022_02/766622135" TargetMode="External"/><Relationship Id="rId23" Type="http://schemas.openxmlformats.org/officeDocument/2006/relationships/drawing" Target="../drawings/drawing7.xml"/><Relationship Id="rId10" Type="http://schemas.openxmlformats.org/officeDocument/2006/relationships/hyperlink" Target="https://podminky.urs.cz/item/CS_URS_2022_02/764246451" TargetMode="External"/><Relationship Id="rId19" Type="http://schemas.openxmlformats.org/officeDocument/2006/relationships/hyperlink" Target="https://podminky.urs.cz/item/CS_URS_2022_02/998766103" TargetMode="External"/><Relationship Id="rId4" Type="http://schemas.openxmlformats.org/officeDocument/2006/relationships/hyperlink" Target="https://podminky.urs.cz/item/CS_URS_2022_02/997013216" TargetMode="External"/><Relationship Id="rId9" Type="http://schemas.openxmlformats.org/officeDocument/2006/relationships/hyperlink" Target="https://podminky.urs.cz/item/CS_URS_2022_02/764206105" TargetMode="External"/><Relationship Id="rId14" Type="http://schemas.openxmlformats.org/officeDocument/2006/relationships/hyperlink" Target="https://podminky.urs.cz/item/CS_URS_2022_02/766441821" TargetMode="External"/><Relationship Id="rId22" Type="http://schemas.openxmlformats.org/officeDocument/2006/relationships/hyperlink" Target="https://podminky.urs.cz/item/CS_URS_2022_02/783827125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64002851" TargetMode="External"/><Relationship Id="rId13" Type="http://schemas.openxmlformats.org/officeDocument/2006/relationships/hyperlink" Target="https://podminky.urs.cz/item/CS_URS_2022_02/766441811" TargetMode="External"/><Relationship Id="rId18" Type="http://schemas.openxmlformats.org/officeDocument/2006/relationships/hyperlink" Target="https://podminky.urs.cz/item/CS_URS_2022_02/766694113" TargetMode="External"/><Relationship Id="rId3" Type="http://schemas.openxmlformats.org/officeDocument/2006/relationships/hyperlink" Target="https://podminky.urs.cz/item/CS_URS_2022_02/968082021" TargetMode="External"/><Relationship Id="rId21" Type="http://schemas.openxmlformats.org/officeDocument/2006/relationships/hyperlink" Target="https://podminky.urs.cz/item/CS_URS_2022_02/783823135" TargetMode="External"/><Relationship Id="rId7" Type="http://schemas.openxmlformats.org/officeDocument/2006/relationships/hyperlink" Target="https://podminky.urs.cz/item/CS_URS_2022_02/997013631" TargetMode="External"/><Relationship Id="rId12" Type="http://schemas.openxmlformats.org/officeDocument/2006/relationships/hyperlink" Target="https://podminky.urs.cz/item/CS_URS_2022_02/998764181" TargetMode="External"/><Relationship Id="rId17" Type="http://schemas.openxmlformats.org/officeDocument/2006/relationships/hyperlink" Target="https://podminky.urs.cz/item/CS_URS_2022_02/766694111" TargetMode="External"/><Relationship Id="rId2" Type="http://schemas.openxmlformats.org/officeDocument/2006/relationships/hyperlink" Target="https://podminky.urs.cz/item/CS_URS_2022_02/968082017" TargetMode="External"/><Relationship Id="rId16" Type="http://schemas.openxmlformats.org/officeDocument/2006/relationships/hyperlink" Target="https://podminky.urs.cz/item/CS_URS_2022_02/766643431" TargetMode="External"/><Relationship Id="rId20" Type="http://schemas.openxmlformats.org/officeDocument/2006/relationships/hyperlink" Target="https://podminky.urs.cz/item/CS_URS_2022_02/998766181" TargetMode="External"/><Relationship Id="rId1" Type="http://schemas.openxmlformats.org/officeDocument/2006/relationships/hyperlink" Target="https://podminky.urs.cz/item/CS_URS_2022_02/968082016" TargetMode="External"/><Relationship Id="rId6" Type="http://schemas.openxmlformats.org/officeDocument/2006/relationships/hyperlink" Target="https://podminky.urs.cz/item/CS_URS_2022_02/997013509" TargetMode="External"/><Relationship Id="rId11" Type="http://schemas.openxmlformats.org/officeDocument/2006/relationships/hyperlink" Target="https://podminky.urs.cz/item/CS_URS_2022_02/998764103" TargetMode="External"/><Relationship Id="rId5" Type="http://schemas.openxmlformats.org/officeDocument/2006/relationships/hyperlink" Target="https://podminky.urs.cz/item/CS_URS_2022_02/997013511" TargetMode="External"/><Relationship Id="rId15" Type="http://schemas.openxmlformats.org/officeDocument/2006/relationships/hyperlink" Target="https://podminky.urs.cz/item/CS_URS_2022_02/766622135" TargetMode="External"/><Relationship Id="rId23" Type="http://schemas.openxmlformats.org/officeDocument/2006/relationships/drawing" Target="../drawings/drawing8.xml"/><Relationship Id="rId10" Type="http://schemas.openxmlformats.org/officeDocument/2006/relationships/hyperlink" Target="https://podminky.urs.cz/item/CS_URS_2022_02/764246451" TargetMode="External"/><Relationship Id="rId19" Type="http://schemas.openxmlformats.org/officeDocument/2006/relationships/hyperlink" Target="https://podminky.urs.cz/item/CS_URS_2022_02/998766103" TargetMode="External"/><Relationship Id="rId4" Type="http://schemas.openxmlformats.org/officeDocument/2006/relationships/hyperlink" Target="https://podminky.urs.cz/item/CS_URS_2022_02/997013216" TargetMode="External"/><Relationship Id="rId9" Type="http://schemas.openxmlformats.org/officeDocument/2006/relationships/hyperlink" Target="https://podminky.urs.cz/item/CS_URS_2022_02/764206105" TargetMode="External"/><Relationship Id="rId14" Type="http://schemas.openxmlformats.org/officeDocument/2006/relationships/hyperlink" Target="https://podminky.urs.cz/item/CS_URS_2022_02/766441821" TargetMode="External"/><Relationship Id="rId22" Type="http://schemas.openxmlformats.org/officeDocument/2006/relationships/hyperlink" Target="https://podminky.urs.cz/item/CS_URS_2022_02/783827125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64002851" TargetMode="External"/><Relationship Id="rId13" Type="http://schemas.openxmlformats.org/officeDocument/2006/relationships/hyperlink" Target="https://podminky.urs.cz/item/CS_URS_2022_02/766441811" TargetMode="External"/><Relationship Id="rId18" Type="http://schemas.openxmlformats.org/officeDocument/2006/relationships/hyperlink" Target="https://podminky.urs.cz/item/CS_URS_2022_02/766694113" TargetMode="External"/><Relationship Id="rId3" Type="http://schemas.openxmlformats.org/officeDocument/2006/relationships/hyperlink" Target="https://podminky.urs.cz/item/CS_URS_2022_02/968082021" TargetMode="External"/><Relationship Id="rId21" Type="http://schemas.openxmlformats.org/officeDocument/2006/relationships/hyperlink" Target="https://podminky.urs.cz/item/CS_URS_2022_02/783823135" TargetMode="External"/><Relationship Id="rId7" Type="http://schemas.openxmlformats.org/officeDocument/2006/relationships/hyperlink" Target="https://podminky.urs.cz/item/CS_URS_2022_02/997013631" TargetMode="External"/><Relationship Id="rId12" Type="http://schemas.openxmlformats.org/officeDocument/2006/relationships/hyperlink" Target="https://podminky.urs.cz/item/CS_URS_2022_02/998764181" TargetMode="External"/><Relationship Id="rId17" Type="http://schemas.openxmlformats.org/officeDocument/2006/relationships/hyperlink" Target="https://podminky.urs.cz/item/CS_URS_2022_02/766694111" TargetMode="External"/><Relationship Id="rId2" Type="http://schemas.openxmlformats.org/officeDocument/2006/relationships/hyperlink" Target="https://podminky.urs.cz/item/CS_URS_2022_02/968082017" TargetMode="External"/><Relationship Id="rId16" Type="http://schemas.openxmlformats.org/officeDocument/2006/relationships/hyperlink" Target="https://podminky.urs.cz/item/CS_URS_2022_02/766643431" TargetMode="External"/><Relationship Id="rId20" Type="http://schemas.openxmlformats.org/officeDocument/2006/relationships/hyperlink" Target="https://podminky.urs.cz/item/CS_URS_2022_02/998766181" TargetMode="External"/><Relationship Id="rId1" Type="http://schemas.openxmlformats.org/officeDocument/2006/relationships/hyperlink" Target="https://podminky.urs.cz/item/CS_URS_2022_02/968082016" TargetMode="External"/><Relationship Id="rId6" Type="http://schemas.openxmlformats.org/officeDocument/2006/relationships/hyperlink" Target="https://podminky.urs.cz/item/CS_URS_2022_02/997013509" TargetMode="External"/><Relationship Id="rId11" Type="http://schemas.openxmlformats.org/officeDocument/2006/relationships/hyperlink" Target="https://podminky.urs.cz/item/CS_URS_2022_02/998764103" TargetMode="External"/><Relationship Id="rId5" Type="http://schemas.openxmlformats.org/officeDocument/2006/relationships/hyperlink" Target="https://podminky.urs.cz/item/CS_URS_2022_02/997013511" TargetMode="External"/><Relationship Id="rId15" Type="http://schemas.openxmlformats.org/officeDocument/2006/relationships/hyperlink" Target="https://podminky.urs.cz/item/CS_URS_2022_02/766622135" TargetMode="External"/><Relationship Id="rId23" Type="http://schemas.openxmlformats.org/officeDocument/2006/relationships/drawing" Target="../drawings/drawing9.xml"/><Relationship Id="rId10" Type="http://schemas.openxmlformats.org/officeDocument/2006/relationships/hyperlink" Target="https://podminky.urs.cz/item/CS_URS_2022_02/764246451" TargetMode="External"/><Relationship Id="rId19" Type="http://schemas.openxmlformats.org/officeDocument/2006/relationships/hyperlink" Target="https://podminky.urs.cz/item/CS_URS_2022_02/998766103" TargetMode="External"/><Relationship Id="rId4" Type="http://schemas.openxmlformats.org/officeDocument/2006/relationships/hyperlink" Target="https://podminky.urs.cz/item/CS_URS_2022_02/997013216" TargetMode="External"/><Relationship Id="rId9" Type="http://schemas.openxmlformats.org/officeDocument/2006/relationships/hyperlink" Target="https://podminky.urs.cz/item/CS_URS_2022_02/764206105" TargetMode="External"/><Relationship Id="rId14" Type="http://schemas.openxmlformats.org/officeDocument/2006/relationships/hyperlink" Target="https://podminky.urs.cz/item/CS_URS_2022_02/766441821" TargetMode="External"/><Relationship Id="rId22" Type="http://schemas.openxmlformats.org/officeDocument/2006/relationships/hyperlink" Target="https://podminky.urs.cz/item/CS_URS_2022_02/783827125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 x14ac:dyDescent="0.2">
      <c r="AR2" s="297" t="s">
        <v>6</v>
      </c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6" t="s">
        <v>7</v>
      </c>
      <c r="BT2" s="16" t="s">
        <v>8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 x14ac:dyDescent="0.2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 x14ac:dyDescent="0.2">
      <c r="B5" s="19"/>
      <c r="D5" s="23" t="s">
        <v>14</v>
      </c>
      <c r="K5" s="281" t="s">
        <v>758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R5" s="19"/>
      <c r="BE5" s="278" t="s">
        <v>15</v>
      </c>
      <c r="BS5" s="16" t="s">
        <v>7</v>
      </c>
    </row>
    <row r="6" spans="1:74" ht="36.950000000000003" customHeight="1" x14ac:dyDescent="0.2">
      <c r="B6" s="19"/>
      <c r="D6" s="25" t="s">
        <v>16</v>
      </c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R6" s="19"/>
      <c r="BE6" s="279"/>
      <c r="BS6" s="16" t="s">
        <v>7</v>
      </c>
    </row>
    <row r="7" spans="1:74" ht="12" customHeight="1" x14ac:dyDescent="0.2">
      <c r="B7" s="19"/>
      <c r="D7" s="26" t="s">
        <v>18</v>
      </c>
      <c r="K7" s="24" t="s">
        <v>3</v>
      </c>
      <c r="AK7" s="26" t="s">
        <v>19</v>
      </c>
      <c r="AN7" s="24" t="s">
        <v>3</v>
      </c>
      <c r="AR7" s="19"/>
      <c r="BE7" s="279"/>
      <c r="BS7" s="16" t="s">
        <v>7</v>
      </c>
    </row>
    <row r="8" spans="1:74" ht="12" customHeight="1" x14ac:dyDescent="0.2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79"/>
      <c r="BS8" s="16" t="s">
        <v>7</v>
      </c>
    </row>
    <row r="9" spans="1:74" ht="14.45" customHeight="1" x14ac:dyDescent="0.2">
      <c r="B9" s="19"/>
      <c r="AR9" s="19"/>
      <c r="BE9" s="279"/>
      <c r="BS9" s="16" t="s">
        <v>7</v>
      </c>
    </row>
    <row r="10" spans="1:74" ht="12" customHeight="1" x14ac:dyDescent="0.2">
      <c r="B10" s="19"/>
      <c r="D10" s="26" t="s">
        <v>24</v>
      </c>
      <c r="AK10" s="26" t="s">
        <v>25</v>
      </c>
      <c r="AN10" s="24" t="s">
        <v>3</v>
      </c>
      <c r="AR10" s="19"/>
      <c r="BE10" s="279"/>
      <c r="BS10" s="16" t="s">
        <v>7</v>
      </c>
    </row>
    <row r="11" spans="1:74" ht="18.399999999999999" customHeight="1" x14ac:dyDescent="0.2">
      <c r="B11" s="19"/>
      <c r="E11" s="24" t="s">
        <v>26</v>
      </c>
      <c r="AK11" s="26" t="s">
        <v>27</v>
      </c>
      <c r="AN11" s="24" t="s">
        <v>3</v>
      </c>
      <c r="AR11" s="19"/>
      <c r="BE11" s="279"/>
      <c r="BS11" s="16" t="s">
        <v>7</v>
      </c>
    </row>
    <row r="12" spans="1:74" ht="6.95" customHeight="1" x14ac:dyDescent="0.2">
      <c r="B12" s="19"/>
      <c r="AR12" s="19"/>
      <c r="BE12" s="279"/>
      <c r="BS12" s="16" t="s">
        <v>7</v>
      </c>
    </row>
    <row r="13" spans="1:74" ht="12" customHeight="1" x14ac:dyDescent="0.2">
      <c r="B13" s="19"/>
      <c r="D13" s="26" t="s">
        <v>28</v>
      </c>
      <c r="AK13" s="26" t="s">
        <v>25</v>
      </c>
      <c r="AN13" s="28" t="s">
        <v>29</v>
      </c>
      <c r="AR13" s="19"/>
      <c r="BE13" s="279"/>
      <c r="BS13" s="16" t="s">
        <v>7</v>
      </c>
    </row>
    <row r="14" spans="1:74" ht="12.75" x14ac:dyDescent="0.2">
      <c r="B14" s="19"/>
      <c r="E14" s="284" t="s">
        <v>29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6" t="s">
        <v>27</v>
      </c>
      <c r="AN14" s="28" t="s">
        <v>29</v>
      </c>
      <c r="AR14" s="19"/>
      <c r="BE14" s="279"/>
      <c r="BS14" s="16" t="s">
        <v>7</v>
      </c>
    </row>
    <row r="15" spans="1:74" ht="6.95" customHeight="1" x14ac:dyDescent="0.2">
      <c r="B15" s="19"/>
      <c r="AR15" s="19"/>
      <c r="BE15" s="279"/>
      <c r="BS15" s="16" t="s">
        <v>4</v>
      </c>
    </row>
    <row r="16" spans="1:74" ht="12" customHeight="1" x14ac:dyDescent="0.2">
      <c r="B16" s="19"/>
      <c r="D16" s="26" t="s">
        <v>30</v>
      </c>
      <c r="AK16" s="26" t="s">
        <v>25</v>
      </c>
      <c r="AN16" s="24" t="s">
        <v>3</v>
      </c>
      <c r="AR16" s="19"/>
      <c r="BE16" s="279"/>
      <c r="BS16" s="16" t="s">
        <v>4</v>
      </c>
    </row>
    <row r="17" spans="2:71" ht="18.399999999999999" customHeight="1" x14ac:dyDescent="0.2">
      <c r="B17" s="19"/>
      <c r="E17" s="24" t="s">
        <v>26</v>
      </c>
      <c r="AK17" s="26" t="s">
        <v>27</v>
      </c>
      <c r="AN17" s="24" t="s">
        <v>3</v>
      </c>
      <c r="AR17" s="19"/>
      <c r="BE17" s="279"/>
      <c r="BS17" s="16" t="s">
        <v>31</v>
      </c>
    </row>
    <row r="18" spans="2:71" ht="6.95" customHeight="1" x14ac:dyDescent="0.2">
      <c r="B18" s="19"/>
      <c r="AR18" s="19"/>
      <c r="BE18" s="279"/>
      <c r="BS18" s="16" t="s">
        <v>7</v>
      </c>
    </row>
    <row r="19" spans="2:71" ht="12" customHeight="1" x14ac:dyDescent="0.2">
      <c r="B19" s="19"/>
      <c r="D19" s="26" t="s">
        <v>32</v>
      </c>
      <c r="AK19" s="26" t="s">
        <v>25</v>
      </c>
      <c r="AN19" s="24" t="s">
        <v>3</v>
      </c>
      <c r="AR19" s="19"/>
      <c r="BE19" s="279"/>
      <c r="BS19" s="16" t="s">
        <v>7</v>
      </c>
    </row>
    <row r="20" spans="2:71" ht="18.399999999999999" customHeight="1" x14ac:dyDescent="0.2">
      <c r="B20" s="19"/>
      <c r="E20" s="24" t="s">
        <v>33</v>
      </c>
      <c r="AK20" s="26" t="s">
        <v>27</v>
      </c>
      <c r="AN20" s="24" t="s">
        <v>3</v>
      </c>
      <c r="AR20" s="19"/>
      <c r="BE20" s="279"/>
      <c r="BS20" s="16" t="s">
        <v>4</v>
      </c>
    </row>
    <row r="21" spans="2:71" ht="6.95" customHeight="1" x14ac:dyDescent="0.2">
      <c r="B21" s="19"/>
      <c r="AR21" s="19"/>
      <c r="BE21" s="279"/>
    </row>
    <row r="22" spans="2:71" ht="12" customHeight="1" x14ac:dyDescent="0.2">
      <c r="B22" s="19"/>
      <c r="D22" s="26" t="s">
        <v>34</v>
      </c>
      <c r="AR22" s="19"/>
      <c r="BE22" s="279"/>
    </row>
    <row r="23" spans="2:71" ht="47.25" customHeight="1" x14ac:dyDescent="0.2">
      <c r="B23" s="19"/>
      <c r="E23" s="286" t="s">
        <v>35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R23" s="19"/>
      <c r="BE23" s="279"/>
    </row>
    <row r="24" spans="2:71" ht="6.95" customHeight="1" x14ac:dyDescent="0.2">
      <c r="B24" s="19"/>
      <c r="AR24" s="19"/>
      <c r="BE24" s="279"/>
    </row>
    <row r="25" spans="2:7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79"/>
    </row>
    <row r="26" spans="2:71" s="1" customFormat="1" ht="25.9" customHeight="1" x14ac:dyDescent="0.2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87">
        <f>ROUND(AG54,2)</f>
        <v>0</v>
      </c>
      <c r="AL26" s="288"/>
      <c r="AM26" s="288"/>
      <c r="AN26" s="288"/>
      <c r="AO26" s="288"/>
      <c r="AR26" s="31"/>
      <c r="BE26" s="279"/>
    </row>
    <row r="27" spans="2:71" s="1" customFormat="1" ht="6.95" customHeight="1" x14ac:dyDescent="0.2">
      <c r="B27" s="31"/>
      <c r="AR27" s="31"/>
      <c r="BE27" s="279"/>
    </row>
    <row r="28" spans="2:71" s="1" customFormat="1" ht="12.75" x14ac:dyDescent="0.2">
      <c r="B28" s="31"/>
      <c r="L28" s="289" t="s">
        <v>37</v>
      </c>
      <c r="M28" s="289"/>
      <c r="N28" s="289"/>
      <c r="O28" s="289"/>
      <c r="P28" s="289"/>
      <c r="W28" s="289" t="s">
        <v>38</v>
      </c>
      <c r="X28" s="289"/>
      <c r="Y28" s="289"/>
      <c r="Z28" s="289"/>
      <c r="AA28" s="289"/>
      <c r="AB28" s="289"/>
      <c r="AC28" s="289"/>
      <c r="AD28" s="289"/>
      <c r="AE28" s="289"/>
      <c r="AK28" s="289" t="s">
        <v>39</v>
      </c>
      <c r="AL28" s="289"/>
      <c r="AM28" s="289"/>
      <c r="AN28" s="289"/>
      <c r="AO28" s="289"/>
      <c r="AR28" s="31"/>
      <c r="BE28" s="279"/>
    </row>
    <row r="29" spans="2:71" s="2" customFormat="1" ht="14.45" customHeight="1" x14ac:dyDescent="0.2">
      <c r="B29" s="35"/>
      <c r="D29" s="26" t="s">
        <v>40</v>
      </c>
      <c r="F29" s="26" t="s">
        <v>41</v>
      </c>
      <c r="L29" s="292">
        <v>0.21</v>
      </c>
      <c r="M29" s="291"/>
      <c r="N29" s="291"/>
      <c r="O29" s="291"/>
      <c r="P29" s="291"/>
      <c r="W29" s="290">
        <f>ROUND(AZ54, 2)</f>
        <v>0</v>
      </c>
      <c r="X29" s="291"/>
      <c r="Y29" s="291"/>
      <c r="Z29" s="291"/>
      <c r="AA29" s="291"/>
      <c r="AB29" s="291"/>
      <c r="AC29" s="291"/>
      <c r="AD29" s="291"/>
      <c r="AE29" s="291"/>
      <c r="AK29" s="290">
        <f>ROUND(AV54, 2)</f>
        <v>0</v>
      </c>
      <c r="AL29" s="291"/>
      <c r="AM29" s="291"/>
      <c r="AN29" s="291"/>
      <c r="AO29" s="291"/>
      <c r="AR29" s="35"/>
      <c r="BE29" s="280"/>
    </row>
    <row r="30" spans="2:71" s="2" customFormat="1" ht="14.45" customHeight="1" x14ac:dyDescent="0.2">
      <c r="B30" s="35"/>
      <c r="F30" s="26" t="s">
        <v>42</v>
      </c>
      <c r="L30" s="292">
        <v>0.15</v>
      </c>
      <c r="M30" s="291"/>
      <c r="N30" s="291"/>
      <c r="O30" s="291"/>
      <c r="P30" s="291"/>
      <c r="W30" s="290">
        <f>ROUND(BA54, 2)</f>
        <v>0</v>
      </c>
      <c r="X30" s="291"/>
      <c r="Y30" s="291"/>
      <c r="Z30" s="291"/>
      <c r="AA30" s="291"/>
      <c r="AB30" s="291"/>
      <c r="AC30" s="291"/>
      <c r="AD30" s="291"/>
      <c r="AE30" s="291"/>
      <c r="AK30" s="290">
        <f>ROUND(AW54, 2)</f>
        <v>0</v>
      </c>
      <c r="AL30" s="291"/>
      <c r="AM30" s="291"/>
      <c r="AN30" s="291"/>
      <c r="AO30" s="291"/>
      <c r="AR30" s="35"/>
      <c r="BE30" s="280"/>
    </row>
    <row r="31" spans="2:71" s="2" customFormat="1" ht="14.45" hidden="1" customHeight="1" x14ac:dyDescent="0.2">
      <c r="B31" s="35"/>
      <c r="F31" s="26" t="s">
        <v>43</v>
      </c>
      <c r="L31" s="292">
        <v>0.21</v>
      </c>
      <c r="M31" s="291"/>
      <c r="N31" s="291"/>
      <c r="O31" s="291"/>
      <c r="P31" s="291"/>
      <c r="W31" s="290">
        <f>ROUND(BB54, 2)</f>
        <v>0</v>
      </c>
      <c r="X31" s="291"/>
      <c r="Y31" s="291"/>
      <c r="Z31" s="291"/>
      <c r="AA31" s="291"/>
      <c r="AB31" s="291"/>
      <c r="AC31" s="291"/>
      <c r="AD31" s="291"/>
      <c r="AE31" s="291"/>
      <c r="AK31" s="290">
        <v>0</v>
      </c>
      <c r="AL31" s="291"/>
      <c r="AM31" s="291"/>
      <c r="AN31" s="291"/>
      <c r="AO31" s="291"/>
      <c r="AR31" s="35"/>
      <c r="BE31" s="280"/>
    </row>
    <row r="32" spans="2:71" s="2" customFormat="1" ht="14.45" hidden="1" customHeight="1" x14ac:dyDescent="0.2">
      <c r="B32" s="35"/>
      <c r="F32" s="26" t="s">
        <v>44</v>
      </c>
      <c r="L32" s="292">
        <v>0.15</v>
      </c>
      <c r="M32" s="291"/>
      <c r="N32" s="291"/>
      <c r="O32" s="291"/>
      <c r="P32" s="291"/>
      <c r="W32" s="290">
        <f>ROUND(BC54, 2)</f>
        <v>0</v>
      </c>
      <c r="X32" s="291"/>
      <c r="Y32" s="291"/>
      <c r="Z32" s="291"/>
      <c r="AA32" s="291"/>
      <c r="AB32" s="291"/>
      <c r="AC32" s="291"/>
      <c r="AD32" s="291"/>
      <c r="AE32" s="291"/>
      <c r="AK32" s="290">
        <v>0</v>
      </c>
      <c r="AL32" s="291"/>
      <c r="AM32" s="291"/>
      <c r="AN32" s="291"/>
      <c r="AO32" s="291"/>
      <c r="AR32" s="35"/>
      <c r="BE32" s="280"/>
    </row>
    <row r="33" spans="2:44" s="2" customFormat="1" ht="14.45" hidden="1" customHeight="1" x14ac:dyDescent="0.2">
      <c r="B33" s="35"/>
      <c r="F33" s="26" t="s">
        <v>45</v>
      </c>
      <c r="L33" s="292">
        <v>0</v>
      </c>
      <c r="M33" s="291"/>
      <c r="N33" s="291"/>
      <c r="O33" s="291"/>
      <c r="P33" s="291"/>
      <c r="W33" s="290">
        <f>ROUND(BD54, 2)</f>
        <v>0</v>
      </c>
      <c r="X33" s="291"/>
      <c r="Y33" s="291"/>
      <c r="Z33" s="291"/>
      <c r="AA33" s="291"/>
      <c r="AB33" s="291"/>
      <c r="AC33" s="291"/>
      <c r="AD33" s="291"/>
      <c r="AE33" s="291"/>
      <c r="AK33" s="290">
        <v>0</v>
      </c>
      <c r="AL33" s="291"/>
      <c r="AM33" s="291"/>
      <c r="AN33" s="291"/>
      <c r="AO33" s="291"/>
      <c r="AR33" s="35"/>
    </row>
    <row r="34" spans="2:44" s="1" customFormat="1" ht="6.95" customHeight="1" x14ac:dyDescent="0.2">
      <c r="B34" s="31"/>
      <c r="AR34" s="31"/>
    </row>
    <row r="35" spans="2:44" s="1" customFormat="1" ht="25.9" customHeight="1" x14ac:dyDescent="0.2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96" t="s">
        <v>48</v>
      </c>
      <c r="Y35" s="294"/>
      <c r="Z35" s="294"/>
      <c r="AA35" s="294"/>
      <c r="AB35" s="294"/>
      <c r="AC35" s="38"/>
      <c r="AD35" s="38"/>
      <c r="AE35" s="38"/>
      <c r="AF35" s="38"/>
      <c r="AG35" s="38"/>
      <c r="AH35" s="38"/>
      <c r="AI35" s="38"/>
      <c r="AJ35" s="38"/>
      <c r="AK35" s="293">
        <f>SUM(AK26:AK33)</f>
        <v>0</v>
      </c>
      <c r="AL35" s="294"/>
      <c r="AM35" s="294"/>
      <c r="AN35" s="294"/>
      <c r="AO35" s="295"/>
      <c r="AP35" s="36"/>
      <c r="AQ35" s="36"/>
      <c r="AR35" s="31"/>
    </row>
    <row r="36" spans="2:44" s="1" customFormat="1" ht="6.95" customHeight="1" x14ac:dyDescent="0.2">
      <c r="B36" s="31"/>
      <c r="AR36" s="31"/>
    </row>
    <row r="37" spans="2:44" s="1" customFormat="1" ht="6.95" customHeight="1" x14ac:dyDescent="0.2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 x14ac:dyDescent="0.2">
      <c r="B42" s="31"/>
      <c r="C42" s="20" t="s">
        <v>49</v>
      </c>
      <c r="AR42" s="31"/>
    </row>
    <row r="43" spans="2:44" s="1" customFormat="1" ht="6.95" customHeight="1" x14ac:dyDescent="0.2">
      <c r="B43" s="31"/>
      <c r="AR43" s="31"/>
    </row>
    <row r="44" spans="2:44" s="3" customFormat="1" ht="12" customHeight="1" x14ac:dyDescent="0.2">
      <c r="B44" s="44"/>
      <c r="C44" s="26" t="s">
        <v>14</v>
      </c>
      <c r="L44" s="3" t="str">
        <f>K5</f>
        <v>2022/003</v>
      </c>
      <c r="AR44" s="44"/>
    </row>
    <row r="45" spans="2:44" s="4" customFormat="1" ht="36.950000000000003" customHeight="1" x14ac:dyDescent="0.2">
      <c r="B45" s="45"/>
      <c r="C45" s="46" t="s">
        <v>16</v>
      </c>
      <c r="L45" s="260" t="str">
        <f>K6</f>
        <v>Milovice-Výměna oken v panelových domech, ulice Topolová, č.p. 594-596, 597-599, 614-615</v>
      </c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R45" s="45"/>
    </row>
    <row r="46" spans="2:44" s="1" customFormat="1" ht="6.95" customHeight="1" x14ac:dyDescent="0.2">
      <c r="B46" s="31"/>
      <c r="AR46" s="31"/>
    </row>
    <row r="47" spans="2:44" s="1" customFormat="1" ht="12" customHeight="1" x14ac:dyDescent="0.2">
      <c r="B47" s="31"/>
      <c r="C47" s="26" t="s">
        <v>20</v>
      </c>
      <c r="L47" s="47" t="str">
        <f>IF(K8="","",K8)</f>
        <v>Milovice</v>
      </c>
      <c r="AI47" s="26" t="s">
        <v>22</v>
      </c>
      <c r="AM47" s="262" t="str">
        <f>IF(AN8= "","",AN8)</f>
        <v>10. 8. 2022</v>
      </c>
      <c r="AN47" s="262"/>
      <c r="AR47" s="31"/>
    </row>
    <row r="48" spans="2:44" s="1" customFormat="1" ht="6.95" customHeight="1" x14ac:dyDescent="0.2">
      <c r="B48" s="31"/>
      <c r="AR48" s="31"/>
    </row>
    <row r="49" spans="1:91" s="1" customFormat="1" ht="15.2" customHeight="1" x14ac:dyDescent="0.2">
      <c r="B49" s="31"/>
      <c r="C49" s="26" t="s">
        <v>24</v>
      </c>
      <c r="L49" s="3" t="str">
        <f>IF(E11= "","",E11)</f>
        <v xml:space="preserve"> </v>
      </c>
      <c r="AI49" s="26" t="s">
        <v>30</v>
      </c>
      <c r="AM49" s="263" t="str">
        <f>IF(E17="","",E17)</f>
        <v xml:space="preserve"> </v>
      </c>
      <c r="AN49" s="264"/>
      <c r="AO49" s="264"/>
      <c r="AP49" s="264"/>
      <c r="AR49" s="31"/>
      <c r="AS49" s="265" t="s">
        <v>50</v>
      </c>
      <c r="AT49" s="266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 x14ac:dyDescent="0.2">
      <c r="B50" s="31"/>
      <c r="C50" s="26" t="s">
        <v>28</v>
      </c>
      <c r="L50" s="3" t="str">
        <f>IF(E14= "Vyplň údaj","",E14)</f>
        <v/>
      </c>
      <c r="AI50" s="26" t="s">
        <v>32</v>
      </c>
      <c r="AM50" s="263" t="str">
        <f>IF(E20="","",E20)</f>
        <v>Budgets4u s.r.o.</v>
      </c>
      <c r="AN50" s="264"/>
      <c r="AO50" s="264"/>
      <c r="AP50" s="264"/>
      <c r="AR50" s="31"/>
      <c r="AS50" s="267"/>
      <c r="AT50" s="268"/>
      <c r="BD50" s="52"/>
    </row>
    <row r="51" spans="1:91" s="1" customFormat="1" ht="10.9" customHeight="1" x14ac:dyDescent="0.2">
      <c r="B51" s="31"/>
      <c r="AR51" s="31"/>
      <c r="AS51" s="267"/>
      <c r="AT51" s="268"/>
      <c r="BD51" s="52"/>
    </row>
    <row r="52" spans="1:91" s="1" customFormat="1" ht="29.25" customHeight="1" x14ac:dyDescent="0.2">
      <c r="B52" s="31"/>
      <c r="C52" s="269" t="s">
        <v>51</v>
      </c>
      <c r="D52" s="270"/>
      <c r="E52" s="270"/>
      <c r="F52" s="270"/>
      <c r="G52" s="270"/>
      <c r="H52" s="53"/>
      <c r="I52" s="272" t="s">
        <v>52</v>
      </c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1" t="s">
        <v>53</v>
      </c>
      <c r="AH52" s="270"/>
      <c r="AI52" s="270"/>
      <c r="AJ52" s="270"/>
      <c r="AK52" s="270"/>
      <c r="AL52" s="270"/>
      <c r="AM52" s="270"/>
      <c r="AN52" s="272" t="s">
        <v>54</v>
      </c>
      <c r="AO52" s="270"/>
      <c r="AP52" s="270"/>
      <c r="AQ52" s="54" t="s">
        <v>55</v>
      </c>
      <c r="AR52" s="31"/>
      <c r="AS52" s="55" t="s">
        <v>56</v>
      </c>
      <c r="AT52" s="56" t="s">
        <v>57</v>
      </c>
      <c r="AU52" s="56" t="s">
        <v>58</v>
      </c>
      <c r="AV52" s="56" t="s">
        <v>59</v>
      </c>
      <c r="AW52" s="56" t="s">
        <v>60</v>
      </c>
      <c r="AX52" s="56" t="s">
        <v>61</v>
      </c>
      <c r="AY52" s="56" t="s">
        <v>62</v>
      </c>
      <c r="AZ52" s="56" t="s">
        <v>63</v>
      </c>
      <c r="BA52" s="56" t="s">
        <v>64</v>
      </c>
      <c r="BB52" s="56" t="s">
        <v>65</v>
      </c>
      <c r="BC52" s="56" t="s">
        <v>66</v>
      </c>
      <c r="BD52" s="57" t="s">
        <v>67</v>
      </c>
    </row>
    <row r="53" spans="1:91" s="1" customFormat="1" ht="10.9" customHeight="1" x14ac:dyDescent="0.2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 x14ac:dyDescent="0.2">
      <c r="B54" s="59"/>
      <c r="C54" s="60" t="s">
        <v>68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76">
        <f>ROUND(SUM(AG55:AG62),2)</f>
        <v>0</v>
      </c>
      <c r="AH54" s="276"/>
      <c r="AI54" s="276"/>
      <c r="AJ54" s="276"/>
      <c r="AK54" s="276"/>
      <c r="AL54" s="276"/>
      <c r="AM54" s="276"/>
      <c r="AN54" s="277">
        <f t="shared" ref="AN54:AN62" si="0">SUM(AG54,AT54)</f>
        <v>0</v>
      </c>
      <c r="AO54" s="277"/>
      <c r="AP54" s="277"/>
      <c r="AQ54" s="63" t="s">
        <v>3</v>
      </c>
      <c r="AR54" s="59"/>
      <c r="AS54" s="64">
        <f>ROUND(SUM(AS55:AS62),2)</f>
        <v>0</v>
      </c>
      <c r="AT54" s="65">
        <f t="shared" ref="AT54:AT62" si="1">ROUND(SUM(AV54:AW54),2)</f>
        <v>0</v>
      </c>
      <c r="AU54" s="66">
        <f>ROUND(SUM(AU55:AU62),5)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ROUND(SUM(AZ55:AZ62),2)</f>
        <v>0</v>
      </c>
      <c r="BA54" s="65">
        <f>ROUND(SUM(BA55:BA62),2)</f>
        <v>0</v>
      </c>
      <c r="BB54" s="65">
        <f>ROUND(SUM(BB55:BB62),2)</f>
        <v>0</v>
      </c>
      <c r="BC54" s="65">
        <f>ROUND(SUM(BC55:BC62),2)</f>
        <v>0</v>
      </c>
      <c r="BD54" s="67">
        <f>ROUND(SUM(BD55:BD62),2)</f>
        <v>0</v>
      </c>
      <c r="BS54" s="68" t="s">
        <v>69</v>
      </c>
      <c r="BT54" s="68" t="s">
        <v>70</v>
      </c>
      <c r="BU54" s="69" t="s">
        <v>71</v>
      </c>
      <c r="BV54" s="68" t="s">
        <v>72</v>
      </c>
      <c r="BW54" s="68" t="s">
        <v>5</v>
      </c>
      <c r="BX54" s="68" t="s">
        <v>73</v>
      </c>
      <c r="CL54" s="68" t="s">
        <v>3</v>
      </c>
    </row>
    <row r="55" spans="1:91" s="6" customFormat="1" ht="16.5" customHeight="1" x14ac:dyDescent="0.2">
      <c r="A55" s="70" t="s">
        <v>74</v>
      </c>
      <c r="B55" s="71"/>
      <c r="C55" s="72"/>
      <c r="D55" s="273" t="s">
        <v>75</v>
      </c>
      <c r="E55" s="273"/>
      <c r="F55" s="273"/>
      <c r="G55" s="273"/>
      <c r="H55" s="273"/>
      <c r="I55" s="73"/>
      <c r="J55" s="273" t="s">
        <v>76</v>
      </c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4">
        <f>'Objekt1 - 594'!J30</f>
        <v>0</v>
      </c>
      <c r="AH55" s="275"/>
      <c r="AI55" s="275"/>
      <c r="AJ55" s="275"/>
      <c r="AK55" s="275"/>
      <c r="AL55" s="275"/>
      <c r="AM55" s="275"/>
      <c r="AN55" s="274">
        <f t="shared" si="0"/>
        <v>0</v>
      </c>
      <c r="AO55" s="275"/>
      <c r="AP55" s="275"/>
      <c r="AQ55" s="74" t="s">
        <v>77</v>
      </c>
      <c r="AR55" s="71"/>
      <c r="AS55" s="75">
        <v>0</v>
      </c>
      <c r="AT55" s="76">
        <f t="shared" si="1"/>
        <v>0</v>
      </c>
      <c r="AU55" s="77">
        <f>'Objekt1 - 594'!P87</f>
        <v>0</v>
      </c>
      <c r="AV55" s="76">
        <f>'Objekt1 - 594'!J33</f>
        <v>0</v>
      </c>
      <c r="AW55" s="76">
        <f>'Objekt1 - 594'!J34</f>
        <v>0</v>
      </c>
      <c r="AX55" s="76">
        <f>'Objekt1 - 594'!J35</f>
        <v>0</v>
      </c>
      <c r="AY55" s="76">
        <f>'Objekt1 - 594'!J36</f>
        <v>0</v>
      </c>
      <c r="AZ55" s="76">
        <f>'Objekt1 - 594'!F33</f>
        <v>0</v>
      </c>
      <c r="BA55" s="76">
        <f>'Objekt1 - 594'!F34</f>
        <v>0</v>
      </c>
      <c r="BB55" s="76">
        <f>'Objekt1 - 594'!F35</f>
        <v>0</v>
      </c>
      <c r="BC55" s="76">
        <f>'Objekt1 - 594'!F36</f>
        <v>0</v>
      </c>
      <c r="BD55" s="78">
        <f>'Objekt1 - 594'!F37</f>
        <v>0</v>
      </c>
      <c r="BT55" s="79" t="s">
        <v>78</v>
      </c>
      <c r="BV55" s="79" t="s">
        <v>72</v>
      </c>
      <c r="BW55" s="79" t="s">
        <v>79</v>
      </c>
      <c r="BX55" s="79" t="s">
        <v>5</v>
      </c>
      <c r="CL55" s="79" t="s">
        <v>3</v>
      </c>
      <c r="CM55" s="79" t="s">
        <v>80</v>
      </c>
    </row>
    <row r="56" spans="1:91" s="6" customFormat="1" ht="16.5" customHeight="1" x14ac:dyDescent="0.2">
      <c r="A56" s="70" t="s">
        <v>74</v>
      </c>
      <c r="B56" s="71"/>
      <c r="C56" s="72"/>
      <c r="D56" s="273" t="s">
        <v>81</v>
      </c>
      <c r="E56" s="273"/>
      <c r="F56" s="273"/>
      <c r="G56" s="273"/>
      <c r="H56" s="273"/>
      <c r="I56" s="73"/>
      <c r="J56" s="273" t="s">
        <v>82</v>
      </c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4">
        <f>'Objekt2 - 595'!J30</f>
        <v>0</v>
      </c>
      <c r="AH56" s="275"/>
      <c r="AI56" s="275"/>
      <c r="AJ56" s="275"/>
      <c r="AK56" s="275"/>
      <c r="AL56" s="275"/>
      <c r="AM56" s="275"/>
      <c r="AN56" s="274">
        <f t="shared" si="0"/>
        <v>0</v>
      </c>
      <c r="AO56" s="275"/>
      <c r="AP56" s="275"/>
      <c r="AQ56" s="74" t="s">
        <v>77</v>
      </c>
      <c r="AR56" s="71"/>
      <c r="AS56" s="75">
        <v>0</v>
      </c>
      <c r="AT56" s="76">
        <f t="shared" si="1"/>
        <v>0</v>
      </c>
      <c r="AU56" s="77">
        <f>'Objekt2 - 595'!P87</f>
        <v>0</v>
      </c>
      <c r="AV56" s="76">
        <f>'Objekt2 - 595'!J33</f>
        <v>0</v>
      </c>
      <c r="AW56" s="76">
        <f>'Objekt2 - 595'!J34</f>
        <v>0</v>
      </c>
      <c r="AX56" s="76">
        <f>'Objekt2 - 595'!J35</f>
        <v>0</v>
      </c>
      <c r="AY56" s="76">
        <f>'Objekt2 - 595'!J36</f>
        <v>0</v>
      </c>
      <c r="AZ56" s="76">
        <f>'Objekt2 - 595'!F33</f>
        <v>0</v>
      </c>
      <c r="BA56" s="76">
        <f>'Objekt2 - 595'!F34</f>
        <v>0</v>
      </c>
      <c r="BB56" s="76">
        <f>'Objekt2 - 595'!F35</f>
        <v>0</v>
      </c>
      <c r="BC56" s="76">
        <f>'Objekt2 - 595'!F36</f>
        <v>0</v>
      </c>
      <c r="BD56" s="78">
        <f>'Objekt2 - 595'!F37</f>
        <v>0</v>
      </c>
      <c r="BT56" s="79" t="s">
        <v>78</v>
      </c>
      <c r="BV56" s="79" t="s">
        <v>72</v>
      </c>
      <c r="BW56" s="79" t="s">
        <v>83</v>
      </c>
      <c r="BX56" s="79" t="s">
        <v>5</v>
      </c>
      <c r="CL56" s="79" t="s">
        <v>3</v>
      </c>
      <c r="CM56" s="79" t="s">
        <v>80</v>
      </c>
    </row>
    <row r="57" spans="1:91" s="6" customFormat="1" ht="16.5" customHeight="1" x14ac:dyDescent="0.2">
      <c r="A57" s="70" t="s">
        <v>74</v>
      </c>
      <c r="B57" s="71"/>
      <c r="C57" s="72"/>
      <c r="D57" s="273" t="s">
        <v>84</v>
      </c>
      <c r="E57" s="273"/>
      <c r="F57" s="273"/>
      <c r="G57" s="273"/>
      <c r="H57" s="273"/>
      <c r="I57" s="73"/>
      <c r="J57" s="273" t="s">
        <v>85</v>
      </c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4">
        <f>'Objekt3 - 596'!J30</f>
        <v>0</v>
      </c>
      <c r="AH57" s="275"/>
      <c r="AI57" s="275"/>
      <c r="AJ57" s="275"/>
      <c r="AK57" s="275"/>
      <c r="AL57" s="275"/>
      <c r="AM57" s="275"/>
      <c r="AN57" s="274">
        <f t="shared" si="0"/>
        <v>0</v>
      </c>
      <c r="AO57" s="275"/>
      <c r="AP57" s="275"/>
      <c r="AQ57" s="74" t="s">
        <v>77</v>
      </c>
      <c r="AR57" s="71"/>
      <c r="AS57" s="75">
        <v>0</v>
      </c>
      <c r="AT57" s="76">
        <f t="shared" si="1"/>
        <v>0</v>
      </c>
      <c r="AU57" s="77">
        <f>'Objekt3 - 596'!P87</f>
        <v>0</v>
      </c>
      <c r="AV57" s="76">
        <f>'Objekt3 - 596'!J33</f>
        <v>0</v>
      </c>
      <c r="AW57" s="76">
        <f>'Objekt3 - 596'!J34</f>
        <v>0</v>
      </c>
      <c r="AX57" s="76">
        <f>'Objekt3 - 596'!J35</f>
        <v>0</v>
      </c>
      <c r="AY57" s="76">
        <f>'Objekt3 - 596'!J36</f>
        <v>0</v>
      </c>
      <c r="AZ57" s="76">
        <f>'Objekt3 - 596'!F33</f>
        <v>0</v>
      </c>
      <c r="BA57" s="76">
        <f>'Objekt3 - 596'!F34</f>
        <v>0</v>
      </c>
      <c r="BB57" s="76">
        <f>'Objekt3 - 596'!F35</f>
        <v>0</v>
      </c>
      <c r="BC57" s="76">
        <f>'Objekt3 - 596'!F36</f>
        <v>0</v>
      </c>
      <c r="BD57" s="78">
        <f>'Objekt3 - 596'!F37</f>
        <v>0</v>
      </c>
      <c r="BT57" s="79" t="s">
        <v>78</v>
      </c>
      <c r="BV57" s="79" t="s">
        <v>72</v>
      </c>
      <c r="BW57" s="79" t="s">
        <v>86</v>
      </c>
      <c r="BX57" s="79" t="s">
        <v>5</v>
      </c>
      <c r="CL57" s="79" t="s">
        <v>3</v>
      </c>
      <c r="CM57" s="79" t="s">
        <v>80</v>
      </c>
    </row>
    <row r="58" spans="1:91" s="6" customFormat="1" ht="16.5" customHeight="1" x14ac:dyDescent="0.2">
      <c r="A58" s="70" t="s">
        <v>74</v>
      </c>
      <c r="B58" s="71"/>
      <c r="C58" s="72"/>
      <c r="D58" s="273" t="s">
        <v>87</v>
      </c>
      <c r="E58" s="273"/>
      <c r="F58" s="273"/>
      <c r="G58" s="273"/>
      <c r="H58" s="273"/>
      <c r="I58" s="73"/>
      <c r="J58" s="273" t="s">
        <v>88</v>
      </c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4">
        <f>'Objekt4 - 597'!J30</f>
        <v>0</v>
      </c>
      <c r="AH58" s="275"/>
      <c r="AI58" s="275"/>
      <c r="AJ58" s="275"/>
      <c r="AK58" s="275"/>
      <c r="AL58" s="275"/>
      <c r="AM58" s="275"/>
      <c r="AN58" s="274">
        <f t="shared" si="0"/>
        <v>0</v>
      </c>
      <c r="AO58" s="275"/>
      <c r="AP58" s="275"/>
      <c r="AQ58" s="74" t="s">
        <v>77</v>
      </c>
      <c r="AR58" s="71"/>
      <c r="AS58" s="75">
        <v>0</v>
      </c>
      <c r="AT58" s="76">
        <f t="shared" si="1"/>
        <v>0</v>
      </c>
      <c r="AU58" s="77">
        <f>'Objekt4 - 597'!P87</f>
        <v>0</v>
      </c>
      <c r="AV58" s="76">
        <f>'Objekt4 - 597'!J33</f>
        <v>0</v>
      </c>
      <c r="AW58" s="76">
        <f>'Objekt4 - 597'!J34</f>
        <v>0</v>
      </c>
      <c r="AX58" s="76">
        <f>'Objekt4 - 597'!J35</f>
        <v>0</v>
      </c>
      <c r="AY58" s="76">
        <f>'Objekt4 - 597'!J36</f>
        <v>0</v>
      </c>
      <c r="AZ58" s="76">
        <f>'Objekt4 - 597'!F33</f>
        <v>0</v>
      </c>
      <c r="BA58" s="76">
        <f>'Objekt4 - 597'!F34</f>
        <v>0</v>
      </c>
      <c r="BB58" s="76">
        <f>'Objekt4 - 597'!F35</f>
        <v>0</v>
      </c>
      <c r="BC58" s="76">
        <f>'Objekt4 - 597'!F36</f>
        <v>0</v>
      </c>
      <c r="BD58" s="78">
        <f>'Objekt4 - 597'!F37</f>
        <v>0</v>
      </c>
      <c r="BT58" s="79" t="s">
        <v>78</v>
      </c>
      <c r="BV58" s="79" t="s">
        <v>72</v>
      </c>
      <c r="BW58" s="79" t="s">
        <v>89</v>
      </c>
      <c r="BX58" s="79" t="s">
        <v>5</v>
      </c>
      <c r="CL58" s="79" t="s">
        <v>3</v>
      </c>
      <c r="CM58" s="79" t="s">
        <v>80</v>
      </c>
    </row>
    <row r="59" spans="1:91" s="6" customFormat="1" ht="16.5" customHeight="1" x14ac:dyDescent="0.2">
      <c r="A59" s="70" t="s">
        <v>74</v>
      </c>
      <c r="B59" s="71"/>
      <c r="C59" s="72"/>
      <c r="D59" s="273" t="s">
        <v>90</v>
      </c>
      <c r="E59" s="273"/>
      <c r="F59" s="273"/>
      <c r="G59" s="273"/>
      <c r="H59" s="273"/>
      <c r="I59" s="73"/>
      <c r="J59" s="273" t="s">
        <v>91</v>
      </c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4">
        <f>'Objekt5 - 598'!J30</f>
        <v>0</v>
      </c>
      <c r="AH59" s="275"/>
      <c r="AI59" s="275"/>
      <c r="AJ59" s="275"/>
      <c r="AK59" s="275"/>
      <c r="AL59" s="275"/>
      <c r="AM59" s="275"/>
      <c r="AN59" s="274">
        <f t="shared" si="0"/>
        <v>0</v>
      </c>
      <c r="AO59" s="275"/>
      <c r="AP59" s="275"/>
      <c r="AQ59" s="74" t="s">
        <v>77</v>
      </c>
      <c r="AR59" s="71"/>
      <c r="AS59" s="75">
        <v>0</v>
      </c>
      <c r="AT59" s="76">
        <f t="shared" si="1"/>
        <v>0</v>
      </c>
      <c r="AU59" s="77">
        <f>'Objekt5 - 598'!P87</f>
        <v>0</v>
      </c>
      <c r="AV59" s="76">
        <f>'Objekt5 - 598'!J33</f>
        <v>0</v>
      </c>
      <c r="AW59" s="76">
        <f>'Objekt5 - 598'!J34</f>
        <v>0</v>
      </c>
      <c r="AX59" s="76">
        <f>'Objekt5 - 598'!J35</f>
        <v>0</v>
      </c>
      <c r="AY59" s="76">
        <f>'Objekt5 - 598'!J36</f>
        <v>0</v>
      </c>
      <c r="AZ59" s="76">
        <f>'Objekt5 - 598'!F33</f>
        <v>0</v>
      </c>
      <c r="BA59" s="76">
        <f>'Objekt5 - 598'!F34</f>
        <v>0</v>
      </c>
      <c r="BB59" s="76">
        <f>'Objekt5 - 598'!F35</f>
        <v>0</v>
      </c>
      <c r="BC59" s="76">
        <f>'Objekt5 - 598'!F36</f>
        <v>0</v>
      </c>
      <c r="BD59" s="78">
        <f>'Objekt5 - 598'!F37</f>
        <v>0</v>
      </c>
      <c r="BT59" s="79" t="s">
        <v>78</v>
      </c>
      <c r="BV59" s="79" t="s">
        <v>72</v>
      </c>
      <c r="BW59" s="79" t="s">
        <v>92</v>
      </c>
      <c r="BX59" s="79" t="s">
        <v>5</v>
      </c>
      <c r="CL59" s="79" t="s">
        <v>3</v>
      </c>
      <c r="CM59" s="79" t="s">
        <v>80</v>
      </c>
    </row>
    <row r="60" spans="1:91" s="6" customFormat="1" ht="16.5" customHeight="1" x14ac:dyDescent="0.2">
      <c r="A60" s="70" t="s">
        <v>74</v>
      </c>
      <c r="B60" s="71"/>
      <c r="C60" s="72"/>
      <c r="D60" s="273" t="s">
        <v>93</v>
      </c>
      <c r="E60" s="273"/>
      <c r="F60" s="273"/>
      <c r="G60" s="273"/>
      <c r="H60" s="273"/>
      <c r="I60" s="73"/>
      <c r="J60" s="273" t="s">
        <v>94</v>
      </c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4">
        <f>'Objekt6 - 599'!J30</f>
        <v>0</v>
      </c>
      <c r="AH60" s="275"/>
      <c r="AI60" s="275"/>
      <c r="AJ60" s="275"/>
      <c r="AK60" s="275"/>
      <c r="AL60" s="275"/>
      <c r="AM60" s="275"/>
      <c r="AN60" s="274">
        <f t="shared" si="0"/>
        <v>0</v>
      </c>
      <c r="AO60" s="275"/>
      <c r="AP60" s="275"/>
      <c r="AQ60" s="74" t="s">
        <v>77</v>
      </c>
      <c r="AR60" s="71"/>
      <c r="AS60" s="75">
        <v>0</v>
      </c>
      <c r="AT60" s="76">
        <f t="shared" si="1"/>
        <v>0</v>
      </c>
      <c r="AU60" s="77">
        <f>'Objekt6 - 599'!P87</f>
        <v>0</v>
      </c>
      <c r="AV60" s="76">
        <f>'Objekt6 - 599'!J33</f>
        <v>0</v>
      </c>
      <c r="AW60" s="76">
        <f>'Objekt6 - 599'!J34</f>
        <v>0</v>
      </c>
      <c r="AX60" s="76">
        <f>'Objekt6 - 599'!J35</f>
        <v>0</v>
      </c>
      <c r="AY60" s="76">
        <f>'Objekt6 - 599'!J36</f>
        <v>0</v>
      </c>
      <c r="AZ60" s="76">
        <f>'Objekt6 - 599'!F33</f>
        <v>0</v>
      </c>
      <c r="BA60" s="76">
        <f>'Objekt6 - 599'!F34</f>
        <v>0</v>
      </c>
      <c r="BB60" s="76">
        <f>'Objekt6 - 599'!F35</f>
        <v>0</v>
      </c>
      <c r="BC60" s="76">
        <f>'Objekt6 - 599'!F36</f>
        <v>0</v>
      </c>
      <c r="BD60" s="78">
        <f>'Objekt6 - 599'!F37</f>
        <v>0</v>
      </c>
      <c r="BT60" s="79" t="s">
        <v>78</v>
      </c>
      <c r="BV60" s="79" t="s">
        <v>72</v>
      </c>
      <c r="BW60" s="79" t="s">
        <v>95</v>
      </c>
      <c r="BX60" s="79" t="s">
        <v>5</v>
      </c>
      <c r="CL60" s="79" t="s">
        <v>3</v>
      </c>
      <c r="CM60" s="79" t="s">
        <v>80</v>
      </c>
    </row>
    <row r="61" spans="1:91" s="6" customFormat="1" ht="16.5" customHeight="1" x14ac:dyDescent="0.2">
      <c r="A61" s="70" t="s">
        <v>74</v>
      </c>
      <c r="B61" s="71"/>
      <c r="C61" s="72"/>
      <c r="D61" s="273" t="s">
        <v>96</v>
      </c>
      <c r="E61" s="273"/>
      <c r="F61" s="273"/>
      <c r="G61" s="273"/>
      <c r="H61" s="273"/>
      <c r="I61" s="73"/>
      <c r="J61" s="273" t="s">
        <v>97</v>
      </c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>
        <f>'Objekt7 - 614'!J30</f>
        <v>0</v>
      </c>
      <c r="AH61" s="275"/>
      <c r="AI61" s="275"/>
      <c r="AJ61" s="275"/>
      <c r="AK61" s="275"/>
      <c r="AL61" s="275"/>
      <c r="AM61" s="275"/>
      <c r="AN61" s="274">
        <f t="shared" si="0"/>
        <v>0</v>
      </c>
      <c r="AO61" s="275"/>
      <c r="AP61" s="275"/>
      <c r="AQ61" s="74" t="s">
        <v>77</v>
      </c>
      <c r="AR61" s="71"/>
      <c r="AS61" s="75">
        <v>0</v>
      </c>
      <c r="AT61" s="76">
        <f t="shared" si="1"/>
        <v>0</v>
      </c>
      <c r="AU61" s="77">
        <f>'Objekt7 - 614'!P87</f>
        <v>0</v>
      </c>
      <c r="AV61" s="76">
        <f>'Objekt7 - 614'!J33</f>
        <v>0</v>
      </c>
      <c r="AW61" s="76">
        <f>'Objekt7 - 614'!J34</f>
        <v>0</v>
      </c>
      <c r="AX61" s="76">
        <f>'Objekt7 - 614'!J35</f>
        <v>0</v>
      </c>
      <c r="AY61" s="76">
        <f>'Objekt7 - 614'!J36</f>
        <v>0</v>
      </c>
      <c r="AZ61" s="76">
        <f>'Objekt7 - 614'!F33</f>
        <v>0</v>
      </c>
      <c r="BA61" s="76">
        <f>'Objekt7 - 614'!F34</f>
        <v>0</v>
      </c>
      <c r="BB61" s="76">
        <f>'Objekt7 - 614'!F35</f>
        <v>0</v>
      </c>
      <c r="BC61" s="76">
        <f>'Objekt7 - 614'!F36</f>
        <v>0</v>
      </c>
      <c r="BD61" s="78">
        <f>'Objekt7 - 614'!F37</f>
        <v>0</v>
      </c>
      <c r="BT61" s="79" t="s">
        <v>78</v>
      </c>
      <c r="BV61" s="79" t="s">
        <v>72</v>
      </c>
      <c r="BW61" s="79" t="s">
        <v>98</v>
      </c>
      <c r="BX61" s="79" t="s">
        <v>5</v>
      </c>
      <c r="CL61" s="79" t="s">
        <v>3</v>
      </c>
      <c r="CM61" s="79" t="s">
        <v>80</v>
      </c>
    </row>
    <row r="62" spans="1:91" s="6" customFormat="1" ht="16.5" customHeight="1" x14ac:dyDescent="0.2">
      <c r="A62" s="70" t="s">
        <v>74</v>
      </c>
      <c r="B62" s="71"/>
      <c r="C62" s="72"/>
      <c r="D62" s="273" t="s">
        <v>99</v>
      </c>
      <c r="E62" s="273"/>
      <c r="F62" s="273"/>
      <c r="G62" s="273"/>
      <c r="H62" s="273"/>
      <c r="I62" s="73"/>
      <c r="J62" s="273" t="s">
        <v>100</v>
      </c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4">
        <f>'Objekt8 - 615'!J30</f>
        <v>0</v>
      </c>
      <c r="AH62" s="275"/>
      <c r="AI62" s="275"/>
      <c r="AJ62" s="275"/>
      <c r="AK62" s="275"/>
      <c r="AL62" s="275"/>
      <c r="AM62" s="275"/>
      <c r="AN62" s="274">
        <f t="shared" si="0"/>
        <v>0</v>
      </c>
      <c r="AO62" s="275"/>
      <c r="AP62" s="275"/>
      <c r="AQ62" s="74" t="s">
        <v>77</v>
      </c>
      <c r="AR62" s="71"/>
      <c r="AS62" s="80">
        <v>0</v>
      </c>
      <c r="AT62" s="81">
        <f t="shared" si="1"/>
        <v>0</v>
      </c>
      <c r="AU62" s="82">
        <f>'Objekt8 - 615'!P87</f>
        <v>0</v>
      </c>
      <c r="AV62" s="81">
        <f>'Objekt8 - 615'!J33</f>
        <v>0</v>
      </c>
      <c r="AW62" s="81">
        <f>'Objekt8 - 615'!J34</f>
        <v>0</v>
      </c>
      <c r="AX62" s="81">
        <f>'Objekt8 - 615'!J35</f>
        <v>0</v>
      </c>
      <c r="AY62" s="81">
        <f>'Objekt8 - 615'!J36</f>
        <v>0</v>
      </c>
      <c r="AZ62" s="81">
        <f>'Objekt8 - 615'!F33</f>
        <v>0</v>
      </c>
      <c r="BA62" s="81">
        <f>'Objekt8 - 615'!F34</f>
        <v>0</v>
      </c>
      <c r="BB62" s="81">
        <f>'Objekt8 - 615'!F35</f>
        <v>0</v>
      </c>
      <c r="BC62" s="81">
        <f>'Objekt8 - 615'!F36</f>
        <v>0</v>
      </c>
      <c r="BD62" s="83">
        <f>'Objekt8 - 615'!F37</f>
        <v>0</v>
      </c>
      <c r="BT62" s="79" t="s">
        <v>78</v>
      </c>
      <c r="BV62" s="79" t="s">
        <v>72</v>
      </c>
      <c r="BW62" s="79" t="s">
        <v>101</v>
      </c>
      <c r="BX62" s="79" t="s">
        <v>5</v>
      </c>
      <c r="CL62" s="79" t="s">
        <v>3</v>
      </c>
      <c r="CM62" s="79" t="s">
        <v>80</v>
      </c>
    </row>
    <row r="63" spans="1:91" s="1" customFormat="1" ht="30" customHeight="1" x14ac:dyDescent="0.2">
      <c r="B63" s="31"/>
      <c r="AR63" s="31"/>
    </row>
    <row r="64" spans="1:91" s="1" customFormat="1" ht="6.95" customHeight="1" x14ac:dyDescent="0.2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31"/>
    </row>
  </sheetData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Objekt1 - 594'!C2" display="/" xr:uid="{00000000-0004-0000-0000-000000000000}"/>
    <hyperlink ref="A56" location="'Objekt2 - 595'!C2" display="/" xr:uid="{00000000-0004-0000-0000-000001000000}"/>
    <hyperlink ref="A57" location="'Objekt3 - 596'!C2" display="/" xr:uid="{00000000-0004-0000-0000-000002000000}"/>
    <hyperlink ref="A58" location="'Objekt4 - 597'!C2" display="/" xr:uid="{00000000-0004-0000-0000-000003000000}"/>
    <hyperlink ref="A59" location="'Objekt5 - 598'!C2" display="/" xr:uid="{00000000-0004-0000-0000-000004000000}"/>
    <hyperlink ref="A60" location="'Objekt6 - 599'!C2" display="/" xr:uid="{00000000-0004-0000-0000-000005000000}"/>
    <hyperlink ref="A61" location="'Objekt7 - 614'!C2" display="/" xr:uid="{00000000-0004-0000-0000-000006000000}"/>
    <hyperlink ref="A62" location="'Objekt8 - 615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7" t="s">
        <v>6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6" t="s">
        <v>79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 x14ac:dyDescent="0.2">
      <c r="B4" s="19"/>
      <c r="D4" s="20" t="s">
        <v>102</v>
      </c>
      <c r="L4" s="19"/>
      <c r="M4" s="84" t="s">
        <v>11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26.25" customHeight="1" x14ac:dyDescent="0.2">
      <c r="B7" s="19"/>
      <c r="E7" s="298" t="str">
        <f>'Rekapitulace stavby'!K6</f>
        <v>Milovice-Výměna oken v panelových domech, ulice Topolová, č.p. 594-596, 597-599, 614-615</v>
      </c>
      <c r="F7" s="299"/>
      <c r="G7" s="299"/>
      <c r="H7" s="299"/>
      <c r="L7" s="19"/>
    </row>
    <row r="8" spans="2:46" s="1" customFormat="1" ht="12" customHeight="1" x14ac:dyDescent="0.2">
      <c r="B8" s="31"/>
      <c r="D8" s="26" t="s">
        <v>103</v>
      </c>
      <c r="L8" s="31"/>
    </row>
    <row r="9" spans="2:46" s="1" customFormat="1" ht="16.5" customHeight="1" x14ac:dyDescent="0.2">
      <c r="B9" s="31"/>
      <c r="E9" s="260" t="s">
        <v>104</v>
      </c>
      <c r="F9" s="300"/>
      <c r="G9" s="300"/>
      <c r="H9" s="300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26</v>
      </c>
      <c r="I12" s="26" t="s">
        <v>22</v>
      </c>
      <c r="J12" s="48" t="str">
        <f>'Rekapitulace stavby'!AN8</f>
        <v>10. 8. 2022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 x14ac:dyDescent="0.2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301" t="str">
        <f>'Rekapitulace stavby'!E14</f>
        <v>Vyplň údaj</v>
      </c>
      <c r="F18" s="281"/>
      <c r="G18" s="281"/>
      <c r="H18" s="28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 x14ac:dyDescent="0.2">
      <c r="B21" s="31"/>
      <c r="E21" s="24" t="s">
        <v>26</v>
      </c>
      <c r="I21" s="26" t="s">
        <v>27</v>
      </c>
      <c r="J21" s="24" t="s">
        <v>3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25</v>
      </c>
      <c r="J23" s="24" t="s">
        <v>3</v>
      </c>
      <c r="L23" s="31"/>
    </row>
    <row r="24" spans="2:12" s="1" customFormat="1" ht="18" customHeight="1" x14ac:dyDescent="0.2">
      <c r="B24" s="31"/>
      <c r="E24" s="24" t="s">
        <v>33</v>
      </c>
      <c r="I24" s="26" t="s">
        <v>27</v>
      </c>
      <c r="J24" s="24" t="s">
        <v>3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85"/>
      <c r="E27" s="286" t="s">
        <v>3</v>
      </c>
      <c r="F27" s="286"/>
      <c r="G27" s="286"/>
      <c r="H27" s="286"/>
      <c r="L27" s="85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 x14ac:dyDescent="0.2">
      <c r="B30" s="31"/>
      <c r="D30" s="86" t="s">
        <v>36</v>
      </c>
      <c r="J30" s="62">
        <f>ROUND(J87, 2)</f>
        <v>0</v>
      </c>
      <c r="L30" s="31"/>
    </row>
    <row r="31" spans="2:12" s="1" customFormat="1" ht="6.95" customHeight="1" x14ac:dyDescent="0.2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 x14ac:dyDescent="0.2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 x14ac:dyDescent="0.2">
      <c r="B33" s="31"/>
      <c r="D33" s="51" t="s">
        <v>40</v>
      </c>
      <c r="E33" s="26" t="s">
        <v>41</v>
      </c>
      <c r="F33" s="87">
        <f>ROUND((SUM(BE87:BE180)),  2)</f>
        <v>0</v>
      </c>
      <c r="I33" s="88">
        <v>0.21</v>
      </c>
      <c r="J33" s="87">
        <f>ROUND(((SUM(BE87:BE180))*I33),  2)</f>
        <v>0</v>
      </c>
      <c r="L33" s="31"/>
    </row>
    <row r="34" spans="2:12" s="1" customFormat="1" ht="14.45" customHeight="1" x14ac:dyDescent="0.2">
      <c r="B34" s="31"/>
      <c r="E34" s="26" t="s">
        <v>42</v>
      </c>
      <c r="F34" s="87">
        <f>ROUND((SUM(BF87:BF180)),  2)</f>
        <v>0</v>
      </c>
      <c r="I34" s="88">
        <v>0.15</v>
      </c>
      <c r="J34" s="87">
        <f>ROUND(((SUM(BF87:BF180))*I34),  2)</f>
        <v>0</v>
      </c>
      <c r="L34" s="31"/>
    </row>
    <row r="35" spans="2:12" s="1" customFormat="1" ht="14.45" hidden="1" customHeight="1" x14ac:dyDescent="0.2">
      <c r="B35" s="31"/>
      <c r="E35" s="26" t="s">
        <v>43</v>
      </c>
      <c r="F35" s="87">
        <f>ROUND((SUM(BG87:BG180)),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 x14ac:dyDescent="0.2">
      <c r="B36" s="31"/>
      <c r="E36" s="26" t="s">
        <v>44</v>
      </c>
      <c r="F36" s="87">
        <f>ROUND((SUM(BH87:BH180)),  2)</f>
        <v>0</v>
      </c>
      <c r="I36" s="88">
        <v>0.15</v>
      </c>
      <c r="J36" s="87">
        <f>0</f>
        <v>0</v>
      </c>
      <c r="L36" s="31"/>
    </row>
    <row r="37" spans="2:12" s="1" customFormat="1" ht="14.45" hidden="1" customHeight="1" x14ac:dyDescent="0.2">
      <c r="B37" s="31"/>
      <c r="E37" s="26" t="s">
        <v>45</v>
      </c>
      <c r="F37" s="87">
        <f>ROUND((SUM(BI87:BI180)),  2)</f>
        <v>0</v>
      </c>
      <c r="I37" s="88">
        <v>0</v>
      </c>
      <c r="J37" s="87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89"/>
      <c r="D39" s="90" t="s">
        <v>46</v>
      </c>
      <c r="E39" s="53"/>
      <c r="F39" s="53"/>
      <c r="G39" s="91" t="s">
        <v>47</v>
      </c>
      <c r="H39" s="92" t="s">
        <v>48</v>
      </c>
      <c r="I39" s="53"/>
      <c r="J39" s="93">
        <f>SUM(J30:J37)</f>
        <v>0</v>
      </c>
      <c r="K39" s="94"/>
      <c r="L39" s="31"/>
    </row>
    <row r="40" spans="2:12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 x14ac:dyDescent="0.2">
      <c r="B45" s="31"/>
      <c r="C45" s="20" t="s">
        <v>105</v>
      </c>
      <c r="L45" s="31"/>
    </row>
    <row r="46" spans="2:12" s="1" customFormat="1" ht="6.95" customHeight="1" x14ac:dyDescent="0.2">
      <c r="B46" s="31"/>
      <c r="L46" s="31"/>
    </row>
    <row r="47" spans="2:12" s="1" customFormat="1" ht="12" customHeight="1" x14ac:dyDescent="0.2">
      <c r="B47" s="31"/>
      <c r="C47" s="26" t="s">
        <v>16</v>
      </c>
      <c r="L47" s="31"/>
    </row>
    <row r="48" spans="2:12" s="1" customFormat="1" ht="26.25" customHeight="1" x14ac:dyDescent="0.2">
      <c r="B48" s="31"/>
      <c r="E48" s="298" t="str">
        <f>E7</f>
        <v>Milovice-Výměna oken v panelových domech, ulice Topolová, č.p. 594-596, 597-599, 614-615</v>
      </c>
      <c r="F48" s="299"/>
      <c r="G48" s="299"/>
      <c r="H48" s="299"/>
      <c r="L48" s="31"/>
    </row>
    <row r="49" spans="2:47" s="1" customFormat="1" ht="12" customHeight="1" x14ac:dyDescent="0.2">
      <c r="B49" s="31"/>
      <c r="C49" s="26" t="s">
        <v>103</v>
      </c>
      <c r="L49" s="31"/>
    </row>
    <row r="50" spans="2:47" s="1" customFormat="1" ht="16.5" customHeight="1" x14ac:dyDescent="0.2">
      <c r="B50" s="31"/>
      <c r="E50" s="260" t="str">
        <f>E9</f>
        <v>Objekt1 - 594</v>
      </c>
      <c r="F50" s="300"/>
      <c r="G50" s="300"/>
      <c r="H50" s="300"/>
      <c r="L50" s="31"/>
    </row>
    <row r="51" spans="2:47" s="1" customFormat="1" ht="6.95" customHeight="1" x14ac:dyDescent="0.2">
      <c r="B51" s="31"/>
      <c r="L51" s="31"/>
    </row>
    <row r="52" spans="2:47" s="1" customFormat="1" ht="12" customHeight="1" x14ac:dyDescent="0.2">
      <c r="B52" s="31"/>
      <c r="C52" s="26" t="s">
        <v>20</v>
      </c>
      <c r="F52" s="24" t="str">
        <f>F12</f>
        <v xml:space="preserve"> </v>
      </c>
      <c r="I52" s="26" t="s">
        <v>22</v>
      </c>
      <c r="J52" s="48" t="str">
        <f>IF(J12="","",J12)</f>
        <v>10. 8. 2022</v>
      </c>
      <c r="L52" s="31"/>
    </row>
    <row r="53" spans="2:47" s="1" customFormat="1" ht="6.95" customHeight="1" x14ac:dyDescent="0.2">
      <c r="B53" s="31"/>
      <c r="L53" s="31"/>
    </row>
    <row r="54" spans="2:47" s="1" customFormat="1" ht="15.2" customHeight="1" x14ac:dyDescent="0.2">
      <c r="B54" s="31"/>
      <c r="C54" s="26" t="s">
        <v>24</v>
      </c>
      <c r="F54" s="24" t="str">
        <f>E15</f>
        <v xml:space="preserve"> </v>
      </c>
      <c r="I54" s="26" t="s">
        <v>30</v>
      </c>
      <c r="J54" s="29" t="str">
        <f>E21</f>
        <v xml:space="preserve"> </v>
      </c>
      <c r="L54" s="31"/>
    </row>
    <row r="55" spans="2:47" s="1" customFormat="1" ht="15.2" customHeight="1" x14ac:dyDescent="0.2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Budgets4u s.r.o.</v>
      </c>
      <c r="L55" s="31"/>
    </row>
    <row r="56" spans="2:47" s="1" customFormat="1" ht="10.35" customHeight="1" x14ac:dyDescent="0.2">
      <c r="B56" s="31"/>
      <c r="L56" s="31"/>
    </row>
    <row r="57" spans="2:47" s="1" customFormat="1" ht="29.25" customHeight="1" x14ac:dyDescent="0.2">
      <c r="B57" s="31"/>
      <c r="C57" s="95" t="s">
        <v>106</v>
      </c>
      <c r="D57" s="89"/>
      <c r="E57" s="89"/>
      <c r="F57" s="89"/>
      <c r="G57" s="89"/>
      <c r="H57" s="89"/>
      <c r="I57" s="89"/>
      <c r="J57" s="96" t="s">
        <v>107</v>
      </c>
      <c r="K57" s="89"/>
      <c r="L57" s="31"/>
    </row>
    <row r="58" spans="2:47" s="1" customFormat="1" ht="10.35" customHeight="1" x14ac:dyDescent="0.2">
      <c r="B58" s="31"/>
      <c r="L58" s="31"/>
    </row>
    <row r="59" spans="2:47" s="1" customFormat="1" ht="22.9" customHeight="1" x14ac:dyDescent="0.2">
      <c r="B59" s="31"/>
      <c r="C59" s="97" t="s">
        <v>68</v>
      </c>
      <c r="J59" s="62">
        <f>J87</f>
        <v>0</v>
      </c>
      <c r="L59" s="31"/>
      <c r="AU59" s="16" t="s">
        <v>108</v>
      </c>
    </row>
    <row r="60" spans="2:47" s="8" customFormat="1" ht="24.95" customHeight="1" x14ac:dyDescent="0.2">
      <c r="B60" s="98"/>
      <c r="D60" s="99" t="s">
        <v>109</v>
      </c>
      <c r="E60" s="100"/>
      <c r="F60" s="100"/>
      <c r="G60" s="100"/>
      <c r="H60" s="100"/>
      <c r="I60" s="100"/>
      <c r="J60" s="101">
        <f>J88</f>
        <v>0</v>
      </c>
      <c r="L60" s="98"/>
    </row>
    <row r="61" spans="2:47" s="9" customFormat="1" ht="19.899999999999999" customHeight="1" x14ac:dyDescent="0.2">
      <c r="B61" s="102"/>
      <c r="D61" s="103" t="s">
        <v>110</v>
      </c>
      <c r="E61" s="104"/>
      <c r="F61" s="104"/>
      <c r="G61" s="104"/>
      <c r="H61" s="104"/>
      <c r="I61" s="104"/>
      <c r="J61" s="105">
        <f>J89</f>
        <v>0</v>
      </c>
      <c r="L61" s="102"/>
    </row>
    <row r="62" spans="2:47" s="9" customFormat="1" ht="19.899999999999999" customHeight="1" x14ac:dyDescent="0.2">
      <c r="B62" s="102"/>
      <c r="D62" s="103" t="s">
        <v>111</v>
      </c>
      <c r="E62" s="104"/>
      <c r="F62" s="104"/>
      <c r="G62" s="104"/>
      <c r="H62" s="104"/>
      <c r="I62" s="104"/>
      <c r="J62" s="105">
        <f>J102</f>
        <v>0</v>
      </c>
      <c r="L62" s="102"/>
    </row>
    <row r="63" spans="2:47" s="8" customFormat="1" ht="24.95" customHeight="1" x14ac:dyDescent="0.2">
      <c r="B63" s="98"/>
      <c r="D63" s="99" t="s">
        <v>112</v>
      </c>
      <c r="E63" s="100"/>
      <c r="F63" s="100"/>
      <c r="G63" s="100"/>
      <c r="H63" s="100"/>
      <c r="I63" s="100"/>
      <c r="J63" s="101">
        <f>J111</f>
        <v>0</v>
      </c>
      <c r="L63" s="98"/>
    </row>
    <row r="64" spans="2:47" s="9" customFormat="1" ht="19.899999999999999" customHeight="1" x14ac:dyDescent="0.2">
      <c r="B64" s="102"/>
      <c r="D64" s="103" t="s">
        <v>113</v>
      </c>
      <c r="E64" s="104"/>
      <c r="F64" s="104"/>
      <c r="G64" s="104"/>
      <c r="H64" s="104"/>
      <c r="I64" s="104"/>
      <c r="J64" s="105">
        <f>J112</f>
        <v>0</v>
      </c>
      <c r="L64" s="102"/>
    </row>
    <row r="65" spans="2:12" s="9" customFormat="1" ht="19.899999999999999" customHeight="1" x14ac:dyDescent="0.2">
      <c r="B65" s="102"/>
      <c r="D65" s="103" t="s">
        <v>114</v>
      </c>
      <c r="E65" s="104"/>
      <c r="F65" s="104"/>
      <c r="G65" s="104"/>
      <c r="H65" s="104"/>
      <c r="I65" s="104"/>
      <c r="J65" s="105">
        <f>J138</f>
        <v>0</v>
      </c>
      <c r="L65" s="102"/>
    </row>
    <row r="66" spans="2:12" s="9" customFormat="1" ht="19.899999999999999" customHeight="1" x14ac:dyDescent="0.2">
      <c r="B66" s="102"/>
      <c r="D66" s="103" t="s">
        <v>115</v>
      </c>
      <c r="E66" s="104"/>
      <c r="F66" s="104"/>
      <c r="G66" s="104"/>
      <c r="H66" s="104"/>
      <c r="I66" s="104"/>
      <c r="J66" s="105">
        <f>J169</f>
        <v>0</v>
      </c>
      <c r="L66" s="102"/>
    </row>
    <row r="67" spans="2:12" s="8" customFormat="1" ht="24.95" customHeight="1" x14ac:dyDescent="0.2">
      <c r="B67" s="98"/>
      <c r="D67" s="99" t="s">
        <v>116</v>
      </c>
      <c r="E67" s="100"/>
      <c r="F67" s="100"/>
      <c r="G67" s="100"/>
      <c r="H67" s="100"/>
      <c r="I67" s="100"/>
      <c r="J67" s="101">
        <f>J177</f>
        <v>0</v>
      </c>
      <c r="L67" s="98"/>
    </row>
    <row r="68" spans="2:12" s="1" customFormat="1" ht="21.75" customHeight="1" x14ac:dyDescent="0.2">
      <c r="B68" s="31"/>
      <c r="L68" s="31"/>
    </row>
    <row r="69" spans="2:12" s="1" customFormat="1" ht="6.95" customHeight="1" x14ac:dyDescent="0.2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5" customHeight="1" x14ac:dyDescent="0.2">
      <c r="B74" s="31"/>
      <c r="C74" s="20" t="s">
        <v>117</v>
      </c>
      <c r="L74" s="31"/>
    </row>
    <row r="75" spans="2:12" s="1" customFormat="1" ht="6.95" customHeight="1" x14ac:dyDescent="0.2">
      <c r="B75" s="31"/>
      <c r="L75" s="31"/>
    </row>
    <row r="76" spans="2:12" s="1" customFormat="1" ht="12" customHeight="1" x14ac:dyDescent="0.2">
      <c r="B76" s="31"/>
      <c r="C76" s="26" t="s">
        <v>16</v>
      </c>
      <c r="L76" s="31"/>
    </row>
    <row r="77" spans="2:12" s="1" customFormat="1" ht="26.25" customHeight="1" x14ac:dyDescent="0.2">
      <c r="B77" s="31"/>
      <c r="E77" s="298" t="str">
        <f>E7</f>
        <v>Milovice-Výměna oken v panelových domech, ulice Topolová, č.p. 594-596, 597-599, 614-615</v>
      </c>
      <c r="F77" s="299"/>
      <c r="G77" s="299"/>
      <c r="H77" s="299"/>
      <c r="L77" s="31"/>
    </row>
    <row r="78" spans="2:12" s="1" customFormat="1" ht="12" customHeight="1" x14ac:dyDescent="0.2">
      <c r="B78" s="31"/>
      <c r="C78" s="26" t="s">
        <v>103</v>
      </c>
      <c r="L78" s="31"/>
    </row>
    <row r="79" spans="2:12" s="1" customFormat="1" ht="16.5" customHeight="1" x14ac:dyDescent="0.2">
      <c r="B79" s="31"/>
      <c r="E79" s="260" t="str">
        <f>E9</f>
        <v>Objekt1 - 594</v>
      </c>
      <c r="F79" s="300"/>
      <c r="G79" s="300"/>
      <c r="H79" s="300"/>
      <c r="L79" s="31"/>
    </row>
    <row r="80" spans="2:12" s="1" customFormat="1" ht="6.95" customHeight="1" x14ac:dyDescent="0.2">
      <c r="B80" s="31"/>
      <c r="L80" s="31"/>
    </row>
    <row r="81" spans="2:65" s="1" customFormat="1" ht="12" customHeight="1" x14ac:dyDescent="0.2">
      <c r="B81" s="31"/>
      <c r="C81" s="26" t="s">
        <v>20</v>
      </c>
      <c r="F81" s="24" t="str">
        <f>F12</f>
        <v xml:space="preserve"> </v>
      </c>
      <c r="I81" s="26" t="s">
        <v>22</v>
      </c>
      <c r="J81" s="48" t="str">
        <f>IF(J12="","",J12)</f>
        <v>10. 8. 2022</v>
      </c>
      <c r="L81" s="31"/>
    </row>
    <row r="82" spans="2:65" s="1" customFormat="1" ht="6.95" customHeight="1" x14ac:dyDescent="0.2">
      <c r="B82" s="31"/>
      <c r="L82" s="31"/>
    </row>
    <row r="83" spans="2:65" s="1" customFormat="1" ht="15.2" customHeight="1" x14ac:dyDescent="0.2">
      <c r="B83" s="31"/>
      <c r="C83" s="26" t="s">
        <v>24</v>
      </c>
      <c r="F83" s="24" t="str">
        <f>E15</f>
        <v xml:space="preserve"> </v>
      </c>
      <c r="I83" s="26" t="s">
        <v>30</v>
      </c>
      <c r="J83" s="29" t="str">
        <f>E21</f>
        <v xml:space="preserve"> </v>
      </c>
      <c r="L83" s="31"/>
    </row>
    <row r="84" spans="2:65" s="1" customFormat="1" ht="15.2" customHeight="1" x14ac:dyDescent="0.2">
      <c r="B84" s="31"/>
      <c r="C84" s="26" t="s">
        <v>28</v>
      </c>
      <c r="F84" s="24" t="str">
        <f>IF(E18="","",E18)</f>
        <v>Vyplň údaj</v>
      </c>
      <c r="I84" s="26" t="s">
        <v>32</v>
      </c>
      <c r="J84" s="29" t="str">
        <f>E24</f>
        <v>Budgets4u s.r.o.</v>
      </c>
      <c r="L84" s="31"/>
    </row>
    <row r="85" spans="2:65" s="1" customFormat="1" ht="10.35" customHeight="1" x14ac:dyDescent="0.2">
      <c r="B85" s="31"/>
      <c r="L85" s="31"/>
    </row>
    <row r="86" spans="2:65" s="10" customFormat="1" ht="29.25" customHeight="1" x14ac:dyDescent="0.2">
      <c r="B86" s="106"/>
      <c r="C86" s="107" t="s">
        <v>118</v>
      </c>
      <c r="D86" s="108" t="s">
        <v>55</v>
      </c>
      <c r="E86" s="108" t="s">
        <v>51</v>
      </c>
      <c r="F86" s="108" t="s">
        <v>52</v>
      </c>
      <c r="G86" s="108" t="s">
        <v>119</v>
      </c>
      <c r="H86" s="108" t="s">
        <v>120</v>
      </c>
      <c r="I86" s="108" t="s">
        <v>121</v>
      </c>
      <c r="J86" s="108" t="s">
        <v>107</v>
      </c>
      <c r="K86" s="109" t="s">
        <v>122</v>
      </c>
      <c r="L86" s="106"/>
      <c r="M86" s="55" t="s">
        <v>3</v>
      </c>
      <c r="N86" s="56" t="s">
        <v>40</v>
      </c>
      <c r="O86" s="56" t="s">
        <v>123</v>
      </c>
      <c r="P86" s="56" t="s">
        <v>124</v>
      </c>
      <c r="Q86" s="56" t="s">
        <v>125</v>
      </c>
      <c r="R86" s="56" t="s">
        <v>126</v>
      </c>
      <c r="S86" s="56" t="s">
        <v>127</v>
      </c>
      <c r="T86" s="57" t="s">
        <v>128</v>
      </c>
    </row>
    <row r="87" spans="2:65" s="1" customFormat="1" ht="22.9" customHeight="1" x14ac:dyDescent="0.25">
      <c r="B87" s="31"/>
      <c r="C87" s="60" t="s">
        <v>129</v>
      </c>
      <c r="J87" s="110">
        <f>BK87</f>
        <v>0</v>
      </c>
      <c r="L87" s="31"/>
      <c r="M87" s="58"/>
      <c r="N87" s="49"/>
      <c r="O87" s="49"/>
      <c r="P87" s="111">
        <f>P88+P111+P177</f>
        <v>0</v>
      </c>
      <c r="Q87" s="49"/>
      <c r="R87" s="111">
        <f>R88+R111+R177</f>
        <v>4.3422121999999996</v>
      </c>
      <c r="S87" s="49"/>
      <c r="T87" s="112">
        <f>T88+T111+T177</f>
        <v>6.7276530000000001</v>
      </c>
      <c r="AT87" s="16" t="s">
        <v>69</v>
      </c>
      <c r="AU87" s="16" t="s">
        <v>108</v>
      </c>
      <c r="BK87" s="113">
        <f>BK88+BK111+BK177</f>
        <v>0</v>
      </c>
    </row>
    <row r="88" spans="2:65" s="11" customFormat="1" ht="25.9" customHeight="1" x14ac:dyDescent="0.2">
      <c r="B88" s="114"/>
      <c r="D88" s="115" t="s">
        <v>69</v>
      </c>
      <c r="E88" s="116" t="s">
        <v>130</v>
      </c>
      <c r="F88" s="116" t="s">
        <v>131</v>
      </c>
      <c r="I88" s="117"/>
      <c r="J88" s="118">
        <f>BK88</f>
        <v>0</v>
      </c>
      <c r="L88" s="114"/>
      <c r="M88" s="119"/>
      <c r="P88" s="120">
        <f>P89+P102</f>
        <v>0</v>
      </c>
      <c r="R88" s="120">
        <f>R89+R102</f>
        <v>0</v>
      </c>
      <c r="T88" s="121">
        <f>T89+T102</f>
        <v>6.3572100000000002</v>
      </c>
      <c r="AR88" s="115" t="s">
        <v>78</v>
      </c>
      <c r="AT88" s="122" t="s">
        <v>69</v>
      </c>
      <c r="AU88" s="122" t="s">
        <v>70</v>
      </c>
      <c r="AY88" s="115" t="s">
        <v>132</v>
      </c>
      <c r="BK88" s="123">
        <f>BK89+BK102</f>
        <v>0</v>
      </c>
    </row>
    <row r="89" spans="2:65" s="11" customFormat="1" ht="22.9" customHeight="1" x14ac:dyDescent="0.2">
      <c r="B89" s="114"/>
      <c r="D89" s="115" t="s">
        <v>69</v>
      </c>
      <c r="E89" s="124" t="s">
        <v>133</v>
      </c>
      <c r="F89" s="124" t="s">
        <v>134</v>
      </c>
      <c r="I89" s="117"/>
      <c r="J89" s="125">
        <f>BK89</f>
        <v>0</v>
      </c>
      <c r="L89" s="114"/>
      <c r="M89" s="119"/>
      <c r="P89" s="120">
        <f>SUM(P90:P101)</f>
        <v>0</v>
      </c>
      <c r="R89" s="120">
        <f>SUM(R90:R101)</f>
        <v>0</v>
      </c>
      <c r="T89" s="121">
        <f>SUM(T90:T101)</f>
        <v>6.3572100000000002</v>
      </c>
      <c r="AR89" s="115" t="s">
        <v>78</v>
      </c>
      <c r="AT89" s="122" t="s">
        <v>69</v>
      </c>
      <c r="AU89" s="122" t="s">
        <v>78</v>
      </c>
      <c r="AY89" s="115" t="s">
        <v>132</v>
      </c>
      <c r="BK89" s="123">
        <f>SUM(BK90:BK101)</f>
        <v>0</v>
      </c>
    </row>
    <row r="90" spans="2:65" s="1" customFormat="1" ht="33" customHeight="1" x14ac:dyDescent="0.2">
      <c r="B90" s="126"/>
      <c r="C90" s="127" t="s">
        <v>78</v>
      </c>
      <c r="D90" s="127" t="s">
        <v>135</v>
      </c>
      <c r="E90" s="128" t="s">
        <v>136</v>
      </c>
      <c r="F90" s="129" t="s">
        <v>137</v>
      </c>
      <c r="G90" s="130" t="s">
        <v>138</v>
      </c>
      <c r="H90" s="131">
        <v>15.39</v>
      </c>
      <c r="I90" s="132"/>
      <c r="J90" s="133">
        <f>ROUND(I90*H90,2)</f>
        <v>0</v>
      </c>
      <c r="K90" s="129" t="s">
        <v>139</v>
      </c>
      <c r="L90" s="31"/>
      <c r="M90" s="134" t="s">
        <v>3</v>
      </c>
      <c r="N90" s="135" t="s">
        <v>41</v>
      </c>
      <c r="P90" s="136">
        <f>O90*H90</f>
        <v>0</v>
      </c>
      <c r="Q90" s="136">
        <v>0</v>
      </c>
      <c r="R90" s="136">
        <f>Q90*H90</f>
        <v>0</v>
      </c>
      <c r="S90" s="136">
        <v>5.8999999999999997E-2</v>
      </c>
      <c r="T90" s="137">
        <f>S90*H90</f>
        <v>0.90800999999999998</v>
      </c>
      <c r="AR90" s="138" t="s">
        <v>140</v>
      </c>
      <c r="AT90" s="138" t="s">
        <v>135</v>
      </c>
      <c r="AU90" s="138" t="s">
        <v>80</v>
      </c>
      <c r="AY90" s="16" t="s">
        <v>132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6" t="s">
        <v>78</v>
      </c>
      <c r="BK90" s="139">
        <f>ROUND(I90*H90,2)</f>
        <v>0</v>
      </c>
      <c r="BL90" s="16" t="s">
        <v>140</v>
      </c>
      <c r="BM90" s="138" t="s">
        <v>141</v>
      </c>
    </row>
    <row r="91" spans="2:65" s="1" customFormat="1" ht="11.25" x14ac:dyDescent="0.2">
      <c r="B91" s="31"/>
      <c r="D91" s="140" t="s">
        <v>142</v>
      </c>
      <c r="F91" s="141" t="s">
        <v>143</v>
      </c>
      <c r="I91" s="142"/>
      <c r="L91" s="31"/>
      <c r="M91" s="143"/>
      <c r="T91" s="52"/>
      <c r="AT91" s="16" t="s">
        <v>142</v>
      </c>
      <c r="AU91" s="16" t="s">
        <v>80</v>
      </c>
    </row>
    <row r="92" spans="2:65" s="12" customFormat="1" ht="11.25" x14ac:dyDescent="0.2">
      <c r="B92" s="144"/>
      <c r="D92" s="145" t="s">
        <v>144</v>
      </c>
      <c r="E92" s="146" t="s">
        <v>3</v>
      </c>
      <c r="F92" s="147" t="s">
        <v>145</v>
      </c>
      <c r="H92" s="148">
        <v>15.39</v>
      </c>
      <c r="I92" s="149"/>
      <c r="L92" s="144"/>
      <c r="M92" s="150"/>
      <c r="T92" s="151"/>
      <c r="AT92" s="146" t="s">
        <v>144</v>
      </c>
      <c r="AU92" s="146" t="s">
        <v>80</v>
      </c>
      <c r="AV92" s="12" t="s">
        <v>80</v>
      </c>
      <c r="AW92" s="12" t="s">
        <v>31</v>
      </c>
      <c r="AX92" s="12" t="s">
        <v>70</v>
      </c>
      <c r="AY92" s="146" t="s">
        <v>132</v>
      </c>
    </row>
    <row r="93" spans="2:65" s="13" customFormat="1" ht="11.25" x14ac:dyDescent="0.2">
      <c r="B93" s="152"/>
      <c r="D93" s="145" t="s">
        <v>144</v>
      </c>
      <c r="E93" s="153" t="s">
        <v>3</v>
      </c>
      <c r="F93" s="154" t="s">
        <v>146</v>
      </c>
      <c r="H93" s="155">
        <v>15.39</v>
      </c>
      <c r="I93" s="156"/>
      <c r="L93" s="152"/>
      <c r="M93" s="157"/>
      <c r="T93" s="158"/>
      <c r="AT93" s="153" t="s">
        <v>144</v>
      </c>
      <c r="AU93" s="153" t="s">
        <v>80</v>
      </c>
      <c r="AV93" s="13" t="s">
        <v>140</v>
      </c>
      <c r="AW93" s="13" t="s">
        <v>31</v>
      </c>
      <c r="AX93" s="13" t="s">
        <v>78</v>
      </c>
      <c r="AY93" s="153" t="s">
        <v>132</v>
      </c>
    </row>
    <row r="94" spans="2:65" s="1" customFormat="1" ht="33" customHeight="1" x14ac:dyDescent="0.2">
      <c r="B94" s="126"/>
      <c r="C94" s="127" t="s">
        <v>80</v>
      </c>
      <c r="D94" s="127" t="s">
        <v>135</v>
      </c>
      <c r="E94" s="128" t="s">
        <v>147</v>
      </c>
      <c r="F94" s="129" t="s">
        <v>148</v>
      </c>
      <c r="G94" s="130" t="s">
        <v>138</v>
      </c>
      <c r="H94" s="131">
        <v>75.599999999999994</v>
      </c>
      <c r="I94" s="132"/>
      <c r="J94" s="133">
        <f>ROUND(I94*H94,2)</f>
        <v>0</v>
      </c>
      <c r="K94" s="129" t="s">
        <v>139</v>
      </c>
      <c r="L94" s="31"/>
      <c r="M94" s="134" t="s">
        <v>3</v>
      </c>
      <c r="N94" s="135" t="s">
        <v>41</v>
      </c>
      <c r="P94" s="136">
        <f>O94*H94</f>
        <v>0</v>
      </c>
      <c r="Q94" s="136">
        <v>0</v>
      </c>
      <c r="R94" s="136">
        <f>Q94*H94</f>
        <v>0</v>
      </c>
      <c r="S94" s="136">
        <v>5.0999999999999997E-2</v>
      </c>
      <c r="T94" s="137">
        <f>S94*H94</f>
        <v>3.8555999999999995</v>
      </c>
      <c r="AR94" s="138" t="s">
        <v>140</v>
      </c>
      <c r="AT94" s="138" t="s">
        <v>135</v>
      </c>
      <c r="AU94" s="138" t="s">
        <v>80</v>
      </c>
      <c r="AY94" s="16" t="s">
        <v>132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6" t="s">
        <v>78</v>
      </c>
      <c r="BK94" s="139">
        <f>ROUND(I94*H94,2)</f>
        <v>0</v>
      </c>
      <c r="BL94" s="16" t="s">
        <v>140</v>
      </c>
      <c r="BM94" s="138" t="s">
        <v>149</v>
      </c>
    </row>
    <row r="95" spans="2:65" s="1" customFormat="1" ht="11.25" x14ac:dyDescent="0.2">
      <c r="B95" s="31"/>
      <c r="D95" s="140" t="s">
        <v>142</v>
      </c>
      <c r="F95" s="141" t="s">
        <v>150</v>
      </c>
      <c r="I95" s="142"/>
      <c r="L95" s="31"/>
      <c r="M95" s="143"/>
      <c r="T95" s="52"/>
      <c r="AT95" s="16" t="s">
        <v>142</v>
      </c>
      <c r="AU95" s="16" t="s">
        <v>80</v>
      </c>
    </row>
    <row r="96" spans="2:65" s="12" customFormat="1" ht="11.25" x14ac:dyDescent="0.2">
      <c r="B96" s="144"/>
      <c r="D96" s="145" t="s">
        <v>144</v>
      </c>
      <c r="E96" s="146" t="s">
        <v>3</v>
      </c>
      <c r="F96" s="147" t="s">
        <v>151</v>
      </c>
      <c r="H96" s="148">
        <v>75.599999999999994</v>
      </c>
      <c r="I96" s="149"/>
      <c r="L96" s="144"/>
      <c r="M96" s="150"/>
      <c r="T96" s="151"/>
      <c r="AT96" s="146" t="s">
        <v>144</v>
      </c>
      <c r="AU96" s="146" t="s">
        <v>80</v>
      </c>
      <c r="AV96" s="12" t="s">
        <v>80</v>
      </c>
      <c r="AW96" s="12" t="s">
        <v>31</v>
      </c>
      <c r="AX96" s="12" t="s">
        <v>70</v>
      </c>
      <c r="AY96" s="146" t="s">
        <v>132</v>
      </c>
    </row>
    <row r="97" spans="2:65" s="13" customFormat="1" ht="11.25" x14ac:dyDescent="0.2">
      <c r="B97" s="152"/>
      <c r="D97" s="145" t="s">
        <v>144</v>
      </c>
      <c r="E97" s="153" t="s">
        <v>3</v>
      </c>
      <c r="F97" s="154" t="s">
        <v>146</v>
      </c>
      <c r="H97" s="155">
        <v>75.599999999999994</v>
      </c>
      <c r="I97" s="156"/>
      <c r="L97" s="152"/>
      <c r="M97" s="157"/>
      <c r="T97" s="158"/>
      <c r="AT97" s="153" t="s">
        <v>144</v>
      </c>
      <c r="AU97" s="153" t="s">
        <v>80</v>
      </c>
      <c r="AV97" s="13" t="s">
        <v>140</v>
      </c>
      <c r="AW97" s="13" t="s">
        <v>31</v>
      </c>
      <c r="AX97" s="13" t="s">
        <v>78</v>
      </c>
      <c r="AY97" s="153" t="s">
        <v>132</v>
      </c>
    </row>
    <row r="98" spans="2:65" s="1" customFormat="1" ht="33" customHeight="1" x14ac:dyDescent="0.2">
      <c r="B98" s="126"/>
      <c r="C98" s="127" t="s">
        <v>152</v>
      </c>
      <c r="D98" s="127" t="s">
        <v>135</v>
      </c>
      <c r="E98" s="128" t="s">
        <v>153</v>
      </c>
      <c r="F98" s="129" t="s">
        <v>154</v>
      </c>
      <c r="G98" s="130" t="s">
        <v>138</v>
      </c>
      <c r="H98" s="131">
        <v>19.2</v>
      </c>
      <c r="I98" s="132"/>
      <c r="J98" s="133">
        <f>ROUND(I98*H98,2)</f>
        <v>0</v>
      </c>
      <c r="K98" s="129" t="s">
        <v>139</v>
      </c>
      <c r="L98" s="31"/>
      <c r="M98" s="134" t="s">
        <v>3</v>
      </c>
      <c r="N98" s="135" t="s">
        <v>41</v>
      </c>
      <c r="P98" s="136">
        <f>O98*H98</f>
        <v>0</v>
      </c>
      <c r="Q98" s="136">
        <v>0</v>
      </c>
      <c r="R98" s="136">
        <f>Q98*H98</f>
        <v>0</v>
      </c>
      <c r="S98" s="136">
        <v>8.3000000000000004E-2</v>
      </c>
      <c r="T98" s="137">
        <f>S98*H98</f>
        <v>1.5936000000000001</v>
      </c>
      <c r="AR98" s="138" t="s">
        <v>140</v>
      </c>
      <c r="AT98" s="138" t="s">
        <v>135</v>
      </c>
      <c r="AU98" s="138" t="s">
        <v>80</v>
      </c>
      <c r="AY98" s="16" t="s">
        <v>132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6" t="s">
        <v>78</v>
      </c>
      <c r="BK98" s="139">
        <f>ROUND(I98*H98,2)</f>
        <v>0</v>
      </c>
      <c r="BL98" s="16" t="s">
        <v>140</v>
      </c>
      <c r="BM98" s="138" t="s">
        <v>155</v>
      </c>
    </row>
    <row r="99" spans="2:65" s="1" customFormat="1" ht="11.25" x14ac:dyDescent="0.2">
      <c r="B99" s="31"/>
      <c r="D99" s="140" t="s">
        <v>142</v>
      </c>
      <c r="F99" s="141" t="s">
        <v>156</v>
      </c>
      <c r="I99" s="142"/>
      <c r="L99" s="31"/>
      <c r="M99" s="143"/>
      <c r="T99" s="52"/>
      <c r="AT99" s="16" t="s">
        <v>142</v>
      </c>
      <c r="AU99" s="16" t="s">
        <v>80</v>
      </c>
    </row>
    <row r="100" spans="2:65" s="12" customFormat="1" ht="11.25" x14ac:dyDescent="0.2">
      <c r="B100" s="144"/>
      <c r="D100" s="145" t="s">
        <v>144</v>
      </c>
      <c r="E100" s="146" t="s">
        <v>3</v>
      </c>
      <c r="F100" s="147" t="s">
        <v>157</v>
      </c>
      <c r="H100" s="148">
        <v>19.2</v>
      </c>
      <c r="I100" s="149"/>
      <c r="L100" s="144"/>
      <c r="M100" s="150"/>
      <c r="T100" s="151"/>
      <c r="AT100" s="146" t="s">
        <v>144</v>
      </c>
      <c r="AU100" s="146" t="s">
        <v>80</v>
      </c>
      <c r="AV100" s="12" t="s">
        <v>80</v>
      </c>
      <c r="AW100" s="12" t="s">
        <v>31</v>
      </c>
      <c r="AX100" s="12" t="s">
        <v>70</v>
      </c>
      <c r="AY100" s="146" t="s">
        <v>132</v>
      </c>
    </row>
    <row r="101" spans="2:65" s="13" customFormat="1" ht="11.25" x14ac:dyDescent="0.2">
      <c r="B101" s="152"/>
      <c r="D101" s="145" t="s">
        <v>144</v>
      </c>
      <c r="E101" s="153" t="s">
        <v>3</v>
      </c>
      <c r="F101" s="154" t="s">
        <v>146</v>
      </c>
      <c r="H101" s="155">
        <v>19.2</v>
      </c>
      <c r="I101" s="156"/>
      <c r="L101" s="152"/>
      <c r="M101" s="157"/>
      <c r="T101" s="158"/>
      <c r="AT101" s="153" t="s">
        <v>144</v>
      </c>
      <c r="AU101" s="153" t="s">
        <v>80</v>
      </c>
      <c r="AV101" s="13" t="s">
        <v>140</v>
      </c>
      <c r="AW101" s="13" t="s">
        <v>31</v>
      </c>
      <c r="AX101" s="13" t="s">
        <v>78</v>
      </c>
      <c r="AY101" s="153" t="s">
        <v>132</v>
      </c>
    </row>
    <row r="102" spans="2:65" s="11" customFormat="1" ht="22.9" customHeight="1" x14ac:dyDescent="0.2">
      <c r="B102" s="114"/>
      <c r="D102" s="115" t="s">
        <v>69</v>
      </c>
      <c r="E102" s="124" t="s">
        <v>158</v>
      </c>
      <c r="F102" s="124" t="s">
        <v>159</v>
      </c>
      <c r="I102" s="117"/>
      <c r="J102" s="125">
        <f>BK102</f>
        <v>0</v>
      </c>
      <c r="L102" s="114"/>
      <c r="M102" s="119"/>
      <c r="P102" s="120">
        <f>SUM(P103:P110)</f>
        <v>0</v>
      </c>
      <c r="R102" s="120">
        <f>SUM(R103:R110)</f>
        <v>0</v>
      </c>
      <c r="T102" s="121">
        <f>SUM(T103:T110)</f>
        <v>0</v>
      </c>
      <c r="AR102" s="115" t="s">
        <v>78</v>
      </c>
      <c r="AT102" s="122" t="s">
        <v>69</v>
      </c>
      <c r="AU102" s="122" t="s">
        <v>78</v>
      </c>
      <c r="AY102" s="115" t="s">
        <v>132</v>
      </c>
      <c r="BK102" s="123">
        <f>SUM(BK103:BK110)</f>
        <v>0</v>
      </c>
    </row>
    <row r="103" spans="2:65" s="1" customFormat="1" ht="37.9" customHeight="1" x14ac:dyDescent="0.2">
      <c r="B103" s="126"/>
      <c r="C103" s="127" t="s">
        <v>140</v>
      </c>
      <c r="D103" s="127" t="s">
        <v>135</v>
      </c>
      <c r="E103" s="128" t="s">
        <v>160</v>
      </c>
      <c r="F103" s="129" t="s">
        <v>161</v>
      </c>
      <c r="G103" s="130" t="s">
        <v>162</v>
      </c>
      <c r="H103" s="131">
        <v>6.7279999999999998</v>
      </c>
      <c r="I103" s="132"/>
      <c r="J103" s="133">
        <f>ROUND(I103*H103,2)</f>
        <v>0</v>
      </c>
      <c r="K103" s="129" t="s">
        <v>139</v>
      </c>
      <c r="L103" s="31"/>
      <c r="M103" s="134" t="s">
        <v>3</v>
      </c>
      <c r="N103" s="135" t="s">
        <v>41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140</v>
      </c>
      <c r="AT103" s="138" t="s">
        <v>135</v>
      </c>
      <c r="AU103" s="138" t="s">
        <v>80</v>
      </c>
      <c r="AY103" s="16" t="s">
        <v>132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6" t="s">
        <v>78</v>
      </c>
      <c r="BK103" s="139">
        <f>ROUND(I103*H103,2)</f>
        <v>0</v>
      </c>
      <c r="BL103" s="16" t="s">
        <v>140</v>
      </c>
      <c r="BM103" s="138" t="s">
        <v>163</v>
      </c>
    </row>
    <row r="104" spans="2:65" s="1" customFormat="1" ht="11.25" x14ac:dyDescent="0.2">
      <c r="B104" s="31"/>
      <c r="D104" s="140" t="s">
        <v>142</v>
      </c>
      <c r="F104" s="141" t="s">
        <v>164</v>
      </c>
      <c r="I104" s="142"/>
      <c r="L104" s="31"/>
      <c r="M104" s="143"/>
      <c r="T104" s="52"/>
      <c r="AT104" s="16" t="s">
        <v>142</v>
      </c>
      <c r="AU104" s="16" t="s">
        <v>80</v>
      </c>
    </row>
    <row r="105" spans="2:65" s="1" customFormat="1" ht="37.9" customHeight="1" x14ac:dyDescent="0.2">
      <c r="B105" s="126"/>
      <c r="C105" s="127" t="s">
        <v>165</v>
      </c>
      <c r="D105" s="127" t="s">
        <v>135</v>
      </c>
      <c r="E105" s="128" t="s">
        <v>166</v>
      </c>
      <c r="F105" s="129" t="s">
        <v>167</v>
      </c>
      <c r="G105" s="130" t="s">
        <v>162</v>
      </c>
      <c r="H105" s="131">
        <v>6.7279999999999998</v>
      </c>
      <c r="I105" s="132"/>
      <c r="J105" s="133">
        <f>ROUND(I105*H105,2)</f>
        <v>0</v>
      </c>
      <c r="K105" s="129" t="s">
        <v>139</v>
      </c>
      <c r="L105" s="31"/>
      <c r="M105" s="134" t="s">
        <v>3</v>
      </c>
      <c r="N105" s="135" t="s">
        <v>41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140</v>
      </c>
      <c r="AT105" s="138" t="s">
        <v>135</v>
      </c>
      <c r="AU105" s="138" t="s">
        <v>80</v>
      </c>
      <c r="AY105" s="16" t="s">
        <v>132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6" t="s">
        <v>78</v>
      </c>
      <c r="BK105" s="139">
        <f>ROUND(I105*H105,2)</f>
        <v>0</v>
      </c>
      <c r="BL105" s="16" t="s">
        <v>140</v>
      </c>
      <c r="BM105" s="138" t="s">
        <v>168</v>
      </c>
    </row>
    <row r="106" spans="2:65" s="1" customFormat="1" ht="11.25" x14ac:dyDescent="0.2">
      <c r="B106" s="31"/>
      <c r="D106" s="140" t="s">
        <v>142</v>
      </c>
      <c r="F106" s="141" t="s">
        <v>169</v>
      </c>
      <c r="I106" s="142"/>
      <c r="L106" s="31"/>
      <c r="M106" s="143"/>
      <c r="T106" s="52"/>
      <c r="AT106" s="16" t="s">
        <v>142</v>
      </c>
      <c r="AU106" s="16" t="s">
        <v>80</v>
      </c>
    </row>
    <row r="107" spans="2:65" s="1" customFormat="1" ht="44.25" customHeight="1" x14ac:dyDescent="0.2">
      <c r="B107" s="126"/>
      <c r="C107" s="127" t="s">
        <v>170</v>
      </c>
      <c r="D107" s="127" t="s">
        <v>135</v>
      </c>
      <c r="E107" s="128" t="s">
        <v>171</v>
      </c>
      <c r="F107" s="129" t="s">
        <v>172</v>
      </c>
      <c r="G107" s="130" t="s">
        <v>162</v>
      </c>
      <c r="H107" s="131">
        <v>6.7279999999999998</v>
      </c>
      <c r="I107" s="132"/>
      <c r="J107" s="133">
        <f>ROUND(I107*H107,2)</f>
        <v>0</v>
      </c>
      <c r="K107" s="129" t="s">
        <v>139</v>
      </c>
      <c r="L107" s="31"/>
      <c r="M107" s="134" t="s">
        <v>3</v>
      </c>
      <c r="N107" s="135" t="s">
        <v>41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140</v>
      </c>
      <c r="AT107" s="138" t="s">
        <v>135</v>
      </c>
      <c r="AU107" s="138" t="s">
        <v>80</v>
      </c>
      <c r="AY107" s="16" t="s">
        <v>132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6" t="s">
        <v>78</v>
      </c>
      <c r="BK107" s="139">
        <f>ROUND(I107*H107,2)</f>
        <v>0</v>
      </c>
      <c r="BL107" s="16" t="s">
        <v>140</v>
      </c>
      <c r="BM107" s="138" t="s">
        <v>173</v>
      </c>
    </row>
    <row r="108" spans="2:65" s="1" customFormat="1" ht="11.25" x14ac:dyDescent="0.2">
      <c r="B108" s="31"/>
      <c r="D108" s="140" t="s">
        <v>142</v>
      </c>
      <c r="F108" s="141" t="s">
        <v>174</v>
      </c>
      <c r="I108" s="142"/>
      <c r="L108" s="31"/>
      <c r="M108" s="143"/>
      <c r="T108" s="52"/>
      <c r="AT108" s="16" t="s">
        <v>142</v>
      </c>
      <c r="AU108" s="16" t="s">
        <v>80</v>
      </c>
    </row>
    <row r="109" spans="2:65" s="1" customFormat="1" ht="44.25" customHeight="1" x14ac:dyDescent="0.2">
      <c r="B109" s="126"/>
      <c r="C109" s="127" t="s">
        <v>175</v>
      </c>
      <c r="D109" s="127" t="s">
        <v>135</v>
      </c>
      <c r="E109" s="128" t="s">
        <v>176</v>
      </c>
      <c r="F109" s="129" t="s">
        <v>177</v>
      </c>
      <c r="G109" s="130" t="s">
        <v>162</v>
      </c>
      <c r="H109" s="131">
        <v>6.7279999999999998</v>
      </c>
      <c r="I109" s="132"/>
      <c r="J109" s="133">
        <f>ROUND(I109*H109,2)</f>
        <v>0</v>
      </c>
      <c r="K109" s="129" t="s">
        <v>139</v>
      </c>
      <c r="L109" s="31"/>
      <c r="M109" s="134" t="s">
        <v>3</v>
      </c>
      <c r="N109" s="135" t="s">
        <v>41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140</v>
      </c>
      <c r="AT109" s="138" t="s">
        <v>135</v>
      </c>
      <c r="AU109" s="138" t="s">
        <v>80</v>
      </c>
      <c r="AY109" s="16" t="s">
        <v>132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6" t="s">
        <v>78</v>
      </c>
      <c r="BK109" s="139">
        <f>ROUND(I109*H109,2)</f>
        <v>0</v>
      </c>
      <c r="BL109" s="16" t="s">
        <v>140</v>
      </c>
      <c r="BM109" s="138" t="s">
        <v>178</v>
      </c>
    </row>
    <row r="110" spans="2:65" s="1" customFormat="1" ht="11.25" x14ac:dyDescent="0.2">
      <c r="B110" s="31"/>
      <c r="D110" s="140" t="s">
        <v>142</v>
      </c>
      <c r="F110" s="141" t="s">
        <v>179</v>
      </c>
      <c r="I110" s="142"/>
      <c r="L110" s="31"/>
      <c r="M110" s="143"/>
      <c r="T110" s="52"/>
      <c r="AT110" s="16" t="s">
        <v>142</v>
      </c>
      <c r="AU110" s="16" t="s">
        <v>80</v>
      </c>
    </row>
    <row r="111" spans="2:65" s="11" customFormat="1" ht="25.9" customHeight="1" x14ac:dyDescent="0.2">
      <c r="B111" s="114"/>
      <c r="D111" s="115" t="s">
        <v>69</v>
      </c>
      <c r="E111" s="116" t="s">
        <v>180</v>
      </c>
      <c r="F111" s="116" t="s">
        <v>181</v>
      </c>
      <c r="I111" s="117"/>
      <c r="J111" s="118">
        <f>BK111</f>
        <v>0</v>
      </c>
      <c r="L111" s="114"/>
      <c r="M111" s="119"/>
      <c r="P111" s="120">
        <f>P112+P138+P169</f>
        <v>0</v>
      </c>
      <c r="R111" s="120">
        <f>R112+R138+R169</f>
        <v>4.3422121999999996</v>
      </c>
      <c r="T111" s="121">
        <f>T112+T138+T169</f>
        <v>0.37044300000000002</v>
      </c>
      <c r="AR111" s="115" t="s">
        <v>80</v>
      </c>
      <c r="AT111" s="122" t="s">
        <v>69</v>
      </c>
      <c r="AU111" s="122" t="s">
        <v>70</v>
      </c>
      <c r="AY111" s="115" t="s">
        <v>132</v>
      </c>
      <c r="BK111" s="123">
        <f>BK112+BK138+BK169</f>
        <v>0</v>
      </c>
    </row>
    <row r="112" spans="2:65" s="11" customFormat="1" ht="22.9" customHeight="1" x14ac:dyDescent="0.2">
      <c r="B112" s="114"/>
      <c r="D112" s="115" t="s">
        <v>69</v>
      </c>
      <c r="E112" s="124" t="s">
        <v>182</v>
      </c>
      <c r="F112" s="124" t="s">
        <v>183</v>
      </c>
      <c r="I112" s="117"/>
      <c r="J112" s="125">
        <f>BK112</f>
        <v>0</v>
      </c>
      <c r="L112" s="114"/>
      <c r="M112" s="119"/>
      <c r="P112" s="120">
        <f>SUM(P113:P137)</f>
        <v>0</v>
      </c>
      <c r="R112" s="120">
        <f>SUM(R113:R137)</f>
        <v>0.14281499999999997</v>
      </c>
      <c r="T112" s="121">
        <f>SUM(T113:T137)</f>
        <v>0.13844300000000001</v>
      </c>
      <c r="AR112" s="115" t="s">
        <v>80</v>
      </c>
      <c r="AT112" s="122" t="s">
        <v>69</v>
      </c>
      <c r="AU112" s="122" t="s">
        <v>78</v>
      </c>
      <c r="AY112" s="115" t="s">
        <v>132</v>
      </c>
      <c r="BK112" s="123">
        <f>SUM(BK113:BK137)</f>
        <v>0</v>
      </c>
    </row>
    <row r="113" spans="2:65" s="1" customFormat="1" ht="24.2" customHeight="1" x14ac:dyDescent="0.2">
      <c r="B113" s="126"/>
      <c r="C113" s="127" t="s">
        <v>184</v>
      </c>
      <c r="D113" s="127" t="s">
        <v>135</v>
      </c>
      <c r="E113" s="128" t="s">
        <v>185</v>
      </c>
      <c r="F113" s="129" t="s">
        <v>186</v>
      </c>
      <c r="G113" s="130" t="s">
        <v>187</v>
      </c>
      <c r="H113" s="131">
        <v>82.9</v>
      </c>
      <c r="I113" s="132"/>
      <c r="J113" s="133">
        <f>ROUND(I113*H113,2)</f>
        <v>0</v>
      </c>
      <c r="K113" s="129" t="s">
        <v>139</v>
      </c>
      <c r="L113" s="31"/>
      <c r="M113" s="134" t="s">
        <v>3</v>
      </c>
      <c r="N113" s="135" t="s">
        <v>41</v>
      </c>
      <c r="P113" s="136">
        <f>O113*H113</f>
        <v>0</v>
      </c>
      <c r="Q113" s="136">
        <v>0</v>
      </c>
      <c r="R113" s="136">
        <f>Q113*H113</f>
        <v>0</v>
      </c>
      <c r="S113" s="136">
        <v>1.67E-3</v>
      </c>
      <c r="T113" s="137">
        <f>S113*H113</f>
        <v>0.13844300000000001</v>
      </c>
      <c r="AR113" s="138" t="s">
        <v>188</v>
      </c>
      <c r="AT113" s="138" t="s">
        <v>135</v>
      </c>
      <c r="AU113" s="138" t="s">
        <v>80</v>
      </c>
      <c r="AY113" s="16" t="s">
        <v>132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6" t="s">
        <v>78</v>
      </c>
      <c r="BK113" s="139">
        <f>ROUND(I113*H113,2)</f>
        <v>0</v>
      </c>
      <c r="BL113" s="16" t="s">
        <v>188</v>
      </c>
      <c r="BM113" s="138" t="s">
        <v>189</v>
      </c>
    </row>
    <row r="114" spans="2:65" s="1" customFormat="1" ht="11.25" x14ac:dyDescent="0.2">
      <c r="B114" s="31"/>
      <c r="D114" s="140" t="s">
        <v>142</v>
      </c>
      <c r="F114" s="141" t="s">
        <v>190</v>
      </c>
      <c r="I114" s="142"/>
      <c r="L114" s="31"/>
      <c r="M114" s="143"/>
      <c r="T114" s="52"/>
      <c r="AT114" s="16" t="s">
        <v>142</v>
      </c>
      <c r="AU114" s="16" t="s">
        <v>80</v>
      </c>
    </row>
    <row r="115" spans="2:65" s="12" customFormat="1" ht="11.25" x14ac:dyDescent="0.2">
      <c r="B115" s="144"/>
      <c r="D115" s="145" t="s">
        <v>144</v>
      </c>
      <c r="E115" s="146" t="s">
        <v>3</v>
      </c>
      <c r="F115" s="147" t="s">
        <v>191</v>
      </c>
      <c r="H115" s="148">
        <v>82.9</v>
      </c>
      <c r="I115" s="149"/>
      <c r="L115" s="144"/>
      <c r="M115" s="150"/>
      <c r="T115" s="151"/>
      <c r="AT115" s="146" t="s">
        <v>144</v>
      </c>
      <c r="AU115" s="146" t="s">
        <v>80</v>
      </c>
      <c r="AV115" s="12" t="s">
        <v>80</v>
      </c>
      <c r="AW115" s="12" t="s">
        <v>31</v>
      </c>
      <c r="AX115" s="12" t="s">
        <v>70</v>
      </c>
      <c r="AY115" s="146" t="s">
        <v>132</v>
      </c>
    </row>
    <row r="116" spans="2:65" s="13" customFormat="1" ht="11.25" x14ac:dyDescent="0.2">
      <c r="B116" s="152"/>
      <c r="D116" s="145" t="s">
        <v>144</v>
      </c>
      <c r="E116" s="153" t="s">
        <v>3</v>
      </c>
      <c r="F116" s="154" t="s">
        <v>146</v>
      </c>
      <c r="H116" s="155">
        <v>82.9</v>
      </c>
      <c r="I116" s="156"/>
      <c r="L116" s="152"/>
      <c r="M116" s="157"/>
      <c r="T116" s="158"/>
      <c r="AT116" s="153" t="s">
        <v>144</v>
      </c>
      <c r="AU116" s="153" t="s">
        <v>80</v>
      </c>
      <c r="AV116" s="13" t="s">
        <v>140</v>
      </c>
      <c r="AW116" s="13" t="s">
        <v>31</v>
      </c>
      <c r="AX116" s="13" t="s">
        <v>78</v>
      </c>
      <c r="AY116" s="153" t="s">
        <v>132</v>
      </c>
    </row>
    <row r="117" spans="2:65" s="1" customFormat="1" ht="24.2" customHeight="1" x14ac:dyDescent="0.2">
      <c r="B117" s="126"/>
      <c r="C117" s="127" t="s">
        <v>133</v>
      </c>
      <c r="D117" s="127" t="s">
        <v>135</v>
      </c>
      <c r="E117" s="128" t="s">
        <v>192</v>
      </c>
      <c r="F117" s="129" t="s">
        <v>193</v>
      </c>
      <c r="G117" s="130" t="s">
        <v>187</v>
      </c>
      <c r="H117" s="131">
        <v>63</v>
      </c>
      <c r="I117" s="132"/>
      <c r="J117" s="133">
        <f>ROUND(I117*H117,2)</f>
        <v>0</v>
      </c>
      <c r="K117" s="129" t="s">
        <v>139</v>
      </c>
      <c r="L117" s="31"/>
      <c r="M117" s="134" t="s">
        <v>3</v>
      </c>
      <c r="N117" s="135" t="s">
        <v>41</v>
      </c>
      <c r="P117" s="136">
        <f>O117*H117</f>
        <v>0</v>
      </c>
      <c r="Q117" s="136">
        <v>4.0000000000000003E-5</v>
      </c>
      <c r="R117" s="136">
        <f>Q117*H117</f>
        <v>2.5200000000000001E-3</v>
      </c>
      <c r="S117" s="136">
        <v>0</v>
      </c>
      <c r="T117" s="137">
        <f>S117*H117</f>
        <v>0</v>
      </c>
      <c r="AR117" s="138" t="s">
        <v>188</v>
      </c>
      <c r="AT117" s="138" t="s">
        <v>135</v>
      </c>
      <c r="AU117" s="138" t="s">
        <v>80</v>
      </c>
      <c r="AY117" s="16" t="s">
        <v>132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78</v>
      </c>
      <c r="BK117" s="139">
        <f>ROUND(I117*H117,2)</f>
        <v>0</v>
      </c>
      <c r="BL117" s="16" t="s">
        <v>188</v>
      </c>
      <c r="BM117" s="138" t="s">
        <v>194</v>
      </c>
    </row>
    <row r="118" spans="2:65" s="1" customFormat="1" ht="11.25" x14ac:dyDescent="0.2">
      <c r="B118" s="31"/>
      <c r="D118" s="140" t="s">
        <v>142</v>
      </c>
      <c r="F118" s="141" t="s">
        <v>195</v>
      </c>
      <c r="I118" s="142"/>
      <c r="L118" s="31"/>
      <c r="M118" s="143"/>
      <c r="T118" s="52"/>
      <c r="AT118" s="16" t="s">
        <v>142</v>
      </c>
      <c r="AU118" s="16" t="s">
        <v>80</v>
      </c>
    </row>
    <row r="119" spans="2:65" s="1" customFormat="1" ht="24.2" customHeight="1" x14ac:dyDescent="0.2">
      <c r="B119" s="126"/>
      <c r="C119" s="159" t="s">
        <v>196</v>
      </c>
      <c r="D119" s="159" t="s">
        <v>197</v>
      </c>
      <c r="E119" s="160" t="s">
        <v>198</v>
      </c>
      <c r="F119" s="161" t="s">
        <v>199</v>
      </c>
      <c r="G119" s="162" t="s">
        <v>187</v>
      </c>
      <c r="H119" s="163">
        <v>63</v>
      </c>
      <c r="I119" s="164"/>
      <c r="J119" s="165">
        <f>ROUND(I119*H119,2)</f>
        <v>0</v>
      </c>
      <c r="K119" s="161" t="s">
        <v>3</v>
      </c>
      <c r="L119" s="166"/>
      <c r="M119" s="167" t="s">
        <v>3</v>
      </c>
      <c r="N119" s="168" t="s">
        <v>41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200</v>
      </c>
      <c r="AT119" s="138" t="s">
        <v>197</v>
      </c>
      <c r="AU119" s="138" t="s">
        <v>80</v>
      </c>
      <c r="AY119" s="16" t="s">
        <v>132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6" t="s">
        <v>78</v>
      </c>
      <c r="BK119" s="139">
        <f>ROUND(I119*H119,2)</f>
        <v>0</v>
      </c>
      <c r="BL119" s="16" t="s">
        <v>188</v>
      </c>
      <c r="BM119" s="138" t="s">
        <v>201</v>
      </c>
    </row>
    <row r="120" spans="2:65" s="12" customFormat="1" ht="11.25" x14ac:dyDescent="0.2">
      <c r="B120" s="144"/>
      <c r="D120" s="145" t="s">
        <v>144</v>
      </c>
      <c r="E120" s="146" t="s">
        <v>3</v>
      </c>
      <c r="F120" s="147" t="s">
        <v>202</v>
      </c>
      <c r="H120" s="148">
        <v>42</v>
      </c>
      <c r="I120" s="149"/>
      <c r="L120" s="144"/>
      <c r="M120" s="150"/>
      <c r="T120" s="151"/>
      <c r="AT120" s="146" t="s">
        <v>144</v>
      </c>
      <c r="AU120" s="146" t="s">
        <v>80</v>
      </c>
      <c r="AV120" s="12" t="s">
        <v>80</v>
      </c>
      <c r="AW120" s="12" t="s">
        <v>31</v>
      </c>
      <c r="AX120" s="12" t="s">
        <v>70</v>
      </c>
      <c r="AY120" s="146" t="s">
        <v>132</v>
      </c>
    </row>
    <row r="121" spans="2:65" s="12" customFormat="1" ht="11.25" x14ac:dyDescent="0.2">
      <c r="B121" s="144"/>
      <c r="D121" s="145" t="s">
        <v>144</v>
      </c>
      <c r="E121" s="146" t="s">
        <v>3</v>
      </c>
      <c r="F121" s="147" t="s">
        <v>203</v>
      </c>
      <c r="H121" s="148">
        <v>21</v>
      </c>
      <c r="I121" s="149"/>
      <c r="L121" s="144"/>
      <c r="M121" s="150"/>
      <c r="T121" s="151"/>
      <c r="AT121" s="146" t="s">
        <v>144</v>
      </c>
      <c r="AU121" s="146" t="s">
        <v>80</v>
      </c>
      <c r="AV121" s="12" t="s">
        <v>80</v>
      </c>
      <c r="AW121" s="12" t="s">
        <v>31</v>
      </c>
      <c r="AX121" s="12" t="s">
        <v>70</v>
      </c>
      <c r="AY121" s="146" t="s">
        <v>132</v>
      </c>
    </row>
    <row r="122" spans="2:65" s="13" customFormat="1" ht="11.25" x14ac:dyDescent="0.2">
      <c r="B122" s="152"/>
      <c r="D122" s="145" t="s">
        <v>144</v>
      </c>
      <c r="E122" s="153" t="s">
        <v>3</v>
      </c>
      <c r="F122" s="154" t="s">
        <v>146</v>
      </c>
      <c r="H122" s="155">
        <v>63</v>
      </c>
      <c r="I122" s="156"/>
      <c r="L122" s="152"/>
      <c r="M122" s="157"/>
      <c r="T122" s="158"/>
      <c r="AT122" s="153" t="s">
        <v>144</v>
      </c>
      <c r="AU122" s="153" t="s">
        <v>80</v>
      </c>
      <c r="AV122" s="13" t="s">
        <v>140</v>
      </c>
      <c r="AW122" s="13" t="s">
        <v>31</v>
      </c>
      <c r="AX122" s="13" t="s">
        <v>78</v>
      </c>
      <c r="AY122" s="153" t="s">
        <v>132</v>
      </c>
    </row>
    <row r="123" spans="2:65" s="1" customFormat="1" ht="24.2" customHeight="1" x14ac:dyDescent="0.2">
      <c r="B123" s="126"/>
      <c r="C123" s="159" t="s">
        <v>204</v>
      </c>
      <c r="D123" s="159" t="s">
        <v>197</v>
      </c>
      <c r="E123" s="160" t="s">
        <v>205</v>
      </c>
      <c r="F123" s="161" t="s">
        <v>206</v>
      </c>
      <c r="G123" s="162" t="s">
        <v>207</v>
      </c>
      <c r="H123" s="163">
        <v>48</v>
      </c>
      <c r="I123" s="164"/>
      <c r="J123" s="165">
        <f>ROUND(I123*H123,2)</f>
        <v>0</v>
      </c>
      <c r="K123" s="161" t="s">
        <v>3</v>
      </c>
      <c r="L123" s="166"/>
      <c r="M123" s="167" t="s">
        <v>3</v>
      </c>
      <c r="N123" s="168" t="s">
        <v>41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200</v>
      </c>
      <c r="AT123" s="138" t="s">
        <v>197</v>
      </c>
      <c r="AU123" s="138" t="s">
        <v>80</v>
      </c>
      <c r="AY123" s="16" t="s">
        <v>132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6" t="s">
        <v>78</v>
      </c>
      <c r="BK123" s="139">
        <f>ROUND(I123*H123,2)</f>
        <v>0</v>
      </c>
      <c r="BL123" s="16" t="s">
        <v>188</v>
      </c>
      <c r="BM123" s="138" t="s">
        <v>208</v>
      </c>
    </row>
    <row r="124" spans="2:65" s="12" customFormat="1" ht="11.25" x14ac:dyDescent="0.2">
      <c r="B124" s="144"/>
      <c r="D124" s="145" t="s">
        <v>144</v>
      </c>
      <c r="E124" s="146" t="s">
        <v>3</v>
      </c>
      <c r="F124" s="147" t="s">
        <v>209</v>
      </c>
      <c r="H124" s="148">
        <v>24</v>
      </c>
      <c r="I124" s="149"/>
      <c r="L124" s="144"/>
      <c r="M124" s="150"/>
      <c r="T124" s="151"/>
      <c r="AT124" s="146" t="s">
        <v>144</v>
      </c>
      <c r="AU124" s="146" t="s">
        <v>80</v>
      </c>
      <c r="AV124" s="12" t="s">
        <v>80</v>
      </c>
      <c r="AW124" s="12" t="s">
        <v>31</v>
      </c>
      <c r="AX124" s="12" t="s">
        <v>70</v>
      </c>
      <c r="AY124" s="146" t="s">
        <v>132</v>
      </c>
    </row>
    <row r="125" spans="2:65" s="12" customFormat="1" ht="11.25" x14ac:dyDescent="0.2">
      <c r="B125" s="144"/>
      <c r="D125" s="145" t="s">
        <v>144</v>
      </c>
      <c r="E125" s="146" t="s">
        <v>3</v>
      </c>
      <c r="F125" s="147" t="s">
        <v>210</v>
      </c>
      <c r="H125" s="148">
        <v>24</v>
      </c>
      <c r="I125" s="149"/>
      <c r="L125" s="144"/>
      <c r="M125" s="150"/>
      <c r="T125" s="151"/>
      <c r="AT125" s="146" t="s">
        <v>144</v>
      </c>
      <c r="AU125" s="146" t="s">
        <v>80</v>
      </c>
      <c r="AV125" s="12" t="s">
        <v>80</v>
      </c>
      <c r="AW125" s="12" t="s">
        <v>31</v>
      </c>
      <c r="AX125" s="12" t="s">
        <v>70</v>
      </c>
      <c r="AY125" s="146" t="s">
        <v>132</v>
      </c>
    </row>
    <row r="126" spans="2:65" s="13" customFormat="1" ht="11.25" x14ac:dyDescent="0.2">
      <c r="B126" s="152"/>
      <c r="D126" s="145" t="s">
        <v>144</v>
      </c>
      <c r="E126" s="153" t="s">
        <v>3</v>
      </c>
      <c r="F126" s="154" t="s">
        <v>146</v>
      </c>
      <c r="H126" s="155">
        <v>48</v>
      </c>
      <c r="I126" s="156"/>
      <c r="L126" s="152"/>
      <c r="M126" s="157"/>
      <c r="T126" s="158"/>
      <c r="AT126" s="153" t="s">
        <v>144</v>
      </c>
      <c r="AU126" s="153" t="s">
        <v>80</v>
      </c>
      <c r="AV126" s="13" t="s">
        <v>140</v>
      </c>
      <c r="AW126" s="13" t="s">
        <v>31</v>
      </c>
      <c r="AX126" s="13" t="s">
        <v>78</v>
      </c>
      <c r="AY126" s="153" t="s">
        <v>132</v>
      </c>
    </row>
    <row r="127" spans="2:65" s="1" customFormat="1" ht="37.9" customHeight="1" x14ac:dyDescent="0.2">
      <c r="B127" s="126"/>
      <c r="C127" s="127" t="s">
        <v>211</v>
      </c>
      <c r="D127" s="127" t="s">
        <v>135</v>
      </c>
      <c r="E127" s="128" t="s">
        <v>212</v>
      </c>
      <c r="F127" s="129" t="s">
        <v>213</v>
      </c>
      <c r="G127" s="130" t="s">
        <v>187</v>
      </c>
      <c r="H127" s="131">
        <v>19.899999999999999</v>
      </c>
      <c r="I127" s="132"/>
      <c r="J127" s="133">
        <f>ROUND(I127*H127,2)</f>
        <v>0</v>
      </c>
      <c r="K127" s="129" t="s">
        <v>139</v>
      </c>
      <c r="L127" s="31"/>
      <c r="M127" s="134" t="s">
        <v>3</v>
      </c>
      <c r="N127" s="135" t="s">
        <v>41</v>
      </c>
      <c r="P127" s="136">
        <f>O127*H127</f>
        <v>0</v>
      </c>
      <c r="Q127" s="136">
        <v>7.0499999999999998E-3</v>
      </c>
      <c r="R127" s="136">
        <f>Q127*H127</f>
        <v>0.14029499999999998</v>
      </c>
      <c r="S127" s="136">
        <v>0</v>
      </c>
      <c r="T127" s="137">
        <f>S127*H127</f>
        <v>0</v>
      </c>
      <c r="AR127" s="138" t="s">
        <v>188</v>
      </c>
      <c r="AT127" s="138" t="s">
        <v>135</v>
      </c>
      <c r="AU127" s="138" t="s">
        <v>80</v>
      </c>
      <c r="AY127" s="16" t="s">
        <v>132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6" t="s">
        <v>78</v>
      </c>
      <c r="BK127" s="139">
        <f>ROUND(I127*H127,2)</f>
        <v>0</v>
      </c>
      <c r="BL127" s="16" t="s">
        <v>188</v>
      </c>
      <c r="BM127" s="138" t="s">
        <v>214</v>
      </c>
    </row>
    <row r="128" spans="2:65" s="1" customFormat="1" ht="11.25" x14ac:dyDescent="0.2">
      <c r="B128" s="31"/>
      <c r="D128" s="140" t="s">
        <v>142</v>
      </c>
      <c r="F128" s="141" t="s">
        <v>215</v>
      </c>
      <c r="I128" s="142"/>
      <c r="L128" s="31"/>
      <c r="M128" s="143"/>
      <c r="T128" s="52"/>
      <c r="AT128" s="16" t="s">
        <v>142</v>
      </c>
      <c r="AU128" s="16" t="s">
        <v>80</v>
      </c>
    </row>
    <row r="129" spans="2:65" s="1" customFormat="1" ht="19.5" x14ac:dyDescent="0.2">
      <c r="B129" s="31"/>
      <c r="D129" s="145" t="s">
        <v>216</v>
      </c>
      <c r="F129" s="169" t="s">
        <v>217</v>
      </c>
      <c r="I129" s="142"/>
      <c r="L129" s="31"/>
      <c r="M129" s="143"/>
      <c r="T129" s="52"/>
      <c r="AT129" s="16" t="s">
        <v>216</v>
      </c>
      <c r="AU129" s="16" t="s">
        <v>80</v>
      </c>
    </row>
    <row r="130" spans="2:65" s="12" customFormat="1" ht="11.25" x14ac:dyDescent="0.2">
      <c r="B130" s="144"/>
      <c r="D130" s="145" t="s">
        <v>144</v>
      </c>
      <c r="E130" s="146" t="s">
        <v>3</v>
      </c>
      <c r="F130" s="147" t="s">
        <v>218</v>
      </c>
      <c r="H130" s="148">
        <v>5</v>
      </c>
      <c r="I130" s="149"/>
      <c r="L130" s="144"/>
      <c r="M130" s="150"/>
      <c r="T130" s="151"/>
      <c r="AT130" s="146" t="s">
        <v>144</v>
      </c>
      <c r="AU130" s="146" t="s">
        <v>80</v>
      </c>
      <c r="AV130" s="12" t="s">
        <v>80</v>
      </c>
      <c r="AW130" s="12" t="s">
        <v>31</v>
      </c>
      <c r="AX130" s="12" t="s">
        <v>70</v>
      </c>
      <c r="AY130" s="146" t="s">
        <v>132</v>
      </c>
    </row>
    <row r="131" spans="2:65" s="12" customFormat="1" ht="11.25" x14ac:dyDescent="0.2">
      <c r="B131" s="144"/>
      <c r="D131" s="145" t="s">
        <v>144</v>
      </c>
      <c r="E131" s="146" t="s">
        <v>3</v>
      </c>
      <c r="F131" s="147" t="s">
        <v>219</v>
      </c>
      <c r="H131" s="148">
        <v>9.1999999999999993</v>
      </c>
      <c r="I131" s="149"/>
      <c r="L131" s="144"/>
      <c r="M131" s="150"/>
      <c r="T131" s="151"/>
      <c r="AT131" s="146" t="s">
        <v>144</v>
      </c>
      <c r="AU131" s="146" t="s">
        <v>80</v>
      </c>
      <c r="AV131" s="12" t="s">
        <v>80</v>
      </c>
      <c r="AW131" s="12" t="s">
        <v>31</v>
      </c>
      <c r="AX131" s="12" t="s">
        <v>70</v>
      </c>
      <c r="AY131" s="146" t="s">
        <v>132</v>
      </c>
    </row>
    <row r="132" spans="2:65" s="12" customFormat="1" ht="11.25" x14ac:dyDescent="0.2">
      <c r="B132" s="144"/>
      <c r="D132" s="145" t="s">
        <v>144</v>
      </c>
      <c r="E132" s="146" t="s">
        <v>3</v>
      </c>
      <c r="F132" s="147" t="s">
        <v>220</v>
      </c>
      <c r="H132" s="148">
        <v>5.7</v>
      </c>
      <c r="I132" s="149"/>
      <c r="L132" s="144"/>
      <c r="M132" s="150"/>
      <c r="T132" s="151"/>
      <c r="AT132" s="146" t="s">
        <v>144</v>
      </c>
      <c r="AU132" s="146" t="s">
        <v>80</v>
      </c>
      <c r="AV132" s="12" t="s">
        <v>80</v>
      </c>
      <c r="AW132" s="12" t="s">
        <v>31</v>
      </c>
      <c r="AX132" s="12" t="s">
        <v>70</v>
      </c>
      <c r="AY132" s="146" t="s">
        <v>132</v>
      </c>
    </row>
    <row r="133" spans="2:65" s="13" customFormat="1" ht="11.25" x14ac:dyDescent="0.2">
      <c r="B133" s="152"/>
      <c r="D133" s="145" t="s">
        <v>144</v>
      </c>
      <c r="E133" s="153" t="s">
        <v>3</v>
      </c>
      <c r="F133" s="154" t="s">
        <v>146</v>
      </c>
      <c r="H133" s="155">
        <v>19.899999999999999</v>
      </c>
      <c r="I133" s="156"/>
      <c r="L133" s="152"/>
      <c r="M133" s="157"/>
      <c r="T133" s="158"/>
      <c r="AT133" s="153" t="s">
        <v>144</v>
      </c>
      <c r="AU133" s="153" t="s">
        <v>80</v>
      </c>
      <c r="AV133" s="13" t="s">
        <v>140</v>
      </c>
      <c r="AW133" s="13" t="s">
        <v>31</v>
      </c>
      <c r="AX133" s="13" t="s">
        <v>78</v>
      </c>
      <c r="AY133" s="153" t="s">
        <v>132</v>
      </c>
    </row>
    <row r="134" spans="2:65" s="1" customFormat="1" ht="49.15" customHeight="1" x14ac:dyDescent="0.2">
      <c r="B134" s="126"/>
      <c r="C134" s="127" t="s">
        <v>221</v>
      </c>
      <c r="D134" s="127" t="s">
        <v>135</v>
      </c>
      <c r="E134" s="128" t="s">
        <v>222</v>
      </c>
      <c r="F134" s="129" t="s">
        <v>223</v>
      </c>
      <c r="G134" s="130" t="s">
        <v>162</v>
      </c>
      <c r="H134" s="131">
        <v>0.34799999999999998</v>
      </c>
      <c r="I134" s="132"/>
      <c r="J134" s="133">
        <f>ROUND(I134*H134,2)</f>
        <v>0</v>
      </c>
      <c r="K134" s="129" t="s">
        <v>139</v>
      </c>
      <c r="L134" s="31"/>
      <c r="M134" s="134" t="s">
        <v>3</v>
      </c>
      <c r="N134" s="135" t="s">
        <v>41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188</v>
      </c>
      <c r="AT134" s="138" t="s">
        <v>135</v>
      </c>
      <c r="AU134" s="138" t="s">
        <v>80</v>
      </c>
      <c r="AY134" s="16" t="s">
        <v>132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78</v>
      </c>
      <c r="BK134" s="139">
        <f>ROUND(I134*H134,2)</f>
        <v>0</v>
      </c>
      <c r="BL134" s="16" t="s">
        <v>188</v>
      </c>
      <c r="BM134" s="138" t="s">
        <v>224</v>
      </c>
    </row>
    <row r="135" spans="2:65" s="1" customFormat="1" ht="11.25" x14ac:dyDescent="0.2">
      <c r="B135" s="31"/>
      <c r="D135" s="140" t="s">
        <v>142</v>
      </c>
      <c r="F135" s="141" t="s">
        <v>225</v>
      </c>
      <c r="I135" s="142"/>
      <c r="L135" s="31"/>
      <c r="M135" s="143"/>
      <c r="T135" s="52"/>
      <c r="AT135" s="16" t="s">
        <v>142</v>
      </c>
      <c r="AU135" s="16" t="s">
        <v>80</v>
      </c>
    </row>
    <row r="136" spans="2:65" s="1" customFormat="1" ht="49.15" customHeight="1" x14ac:dyDescent="0.2">
      <c r="B136" s="126"/>
      <c r="C136" s="127" t="s">
        <v>226</v>
      </c>
      <c r="D136" s="127" t="s">
        <v>135</v>
      </c>
      <c r="E136" s="128" t="s">
        <v>227</v>
      </c>
      <c r="F136" s="129" t="s">
        <v>228</v>
      </c>
      <c r="G136" s="130" t="s">
        <v>162</v>
      </c>
      <c r="H136" s="131">
        <v>0.34799999999999998</v>
      </c>
      <c r="I136" s="132"/>
      <c r="J136" s="133">
        <f>ROUND(I136*H136,2)</f>
        <v>0</v>
      </c>
      <c r="K136" s="129" t="s">
        <v>139</v>
      </c>
      <c r="L136" s="31"/>
      <c r="M136" s="134" t="s">
        <v>3</v>
      </c>
      <c r="N136" s="135" t="s">
        <v>41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188</v>
      </c>
      <c r="AT136" s="138" t="s">
        <v>135</v>
      </c>
      <c r="AU136" s="138" t="s">
        <v>80</v>
      </c>
      <c r="AY136" s="16" t="s">
        <v>132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78</v>
      </c>
      <c r="BK136" s="139">
        <f>ROUND(I136*H136,2)</f>
        <v>0</v>
      </c>
      <c r="BL136" s="16" t="s">
        <v>188</v>
      </c>
      <c r="BM136" s="138" t="s">
        <v>229</v>
      </c>
    </row>
    <row r="137" spans="2:65" s="1" customFormat="1" ht="11.25" x14ac:dyDescent="0.2">
      <c r="B137" s="31"/>
      <c r="D137" s="140" t="s">
        <v>142</v>
      </c>
      <c r="F137" s="141" t="s">
        <v>230</v>
      </c>
      <c r="I137" s="142"/>
      <c r="L137" s="31"/>
      <c r="M137" s="143"/>
      <c r="T137" s="52"/>
      <c r="AT137" s="16" t="s">
        <v>142</v>
      </c>
      <c r="AU137" s="16" t="s">
        <v>80</v>
      </c>
    </row>
    <row r="138" spans="2:65" s="11" customFormat="1" ht="22.9" customHeight="1" x14ac:dyDescent="0.2">
      <c r="B138" s="114"/>
      <c r="D138" s="115" t="s">
        <v>69</v>
      </c>
      <c r="E138" s="124" t="s">
        <v>231</v>
      </c>
      <c r="F138" s="124" t="s">
        <v>232</v>
      </c>
      <c r="I138" s="117"/>
      <c r="J138" s="125">
        <f>BK138</f>
        <v>0</v>
      </c>
      <c r="L138" s="114"/>
      <c r="M138" s="119"/>
      <c r="P138" s="120">
        <f>SUM(P139:P168)</f>
        <v>0</v>
      </c>
      <c r="R138" s="120">
        <f>SUM(R139:R168)</f>
        <v>4.1840972000000001</v>
      </c>
      <c r="T138" s="121">
        <f>SUM(T139:T168)</f>
        <v>0.23200000000000001</v>
      </c>
      <c r="AR138" s="115" t="s">
        <v>80</v>
      </c>
      <c r="AT138" s="122" t="s">
        <v>69</v>
      </c>
      <c r="AU138" s="122" t="s">
        <v>78</v>
      </c>
      <c r="AY138" s="115" t="s">
        <v>132</v>
      </c>
      <c r="BK138" s="123">
        <f>SUM(BK139:BK168)</f>
        <v>0</v>
      </c>
    </row>
    <row r="139" spans="2:65" s="1" customFormat="1" ht="33" customHeight="1" x14ac:dyDescent="0.2">
      <c r="B139" s="126"/>
      <c r="C139" s="127" t="s">
        <v>9</v>
      </c>
      <c r="D139" s="127" t="s">
        <v>135</v>
      </c>
      <c r="E139" s="128" t="s">
        <v>233</v>
      </c>
      <c r="F139" s="129" t="s">
        <v>234</v>
      </c>
      <c r="G139" s="130" t="s">
        <v>235</v>
      </c>
      <c r="H139" s="131">
        <v>24</v>
      </c>
      <c r="I139" s="132"/>
      <c r="J139" s="133">
        <f>ROUND(I139*H139,2)</f>
        <v>0</v>
      </c>
      <c r="K139" s="129" t="s">
        <v>139</v>
      </c>
      <c r="L139" s="31"/>
      <c r="M139" s="134" t="s">
        <v>3</v>
      </c>
      <c r="N139" s="135" t="s">
        <v>41</v>
      </c>
      <c r="P139" s="136">
        <f>O139*H139</f>
        <v>0</v>
      </c>
      <c r="Q139" s="136">
        <v>0</v>
      </c>
      <c r="R139" s="136">
        <f>Q139*H139</f>
        <v>0</v>
      </c>
      <c r="S139" s="136">
        <v>3.0000000000000001E-3</v>
      </c>
      <c r="T139" s="137">
        <f>S139*H139</f>
        <v>7.2000000000000008E-2</v>
      </c>
      <c r="AR139" s="138" t="s">
        <v>188</v>
      </c>
      <c r="AT139" s="138" t="s">
        <v>135</v>
      </c>
      <c r="AU139" s="138" t="s">
        <v>80</v>
      </c>
      <c r="AY139" s="16" t="s">
        <v>132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6" t="s">
        <v>78</v>
      </c>
      <c r="BK139" s="139">
        <f>ROUND(I139*H139,2)</f>
        <v>0</v>
      </c>
      <c r="BL139" s="16" t="s">
        <v>188</v>
      </c>
      <c r="BM139" s="138" t="s">
        <v>236</v>
      </c>
    </row>
    <row r="140" spans="2:65" s="1" customFormat="1" ht="11.25" x14ac:dyDescent="0.2">
      <c r="B140" s="31"/>
      <c r="D140" s="140" t="s">
        <v>142</v>
      </c>
      <c r="F140" s="141" t="s">
        <v>237</v>
      </c>
      <c r="I140" s="142"/>
      <c r="L140" s="31"/>
      <c r="M140" s="143"/>
      <c r="T140" s="52"/>
      <c r="AT140" s="16" t="s">
        <v>142</v>
      </c>
      <c r="AU140" s="16" t="s">
        <v>80</v>
      </c>
    </row>
    <row r="141" spans="2:65" s="12" customFormat="1" ht="11.25" x14ac:dyDescent="0.2">
      <c r="B141" s="144"/>
      <c r="D141" s="145" t="s">
        <v>144</v>
      </c>
      <c r="E141" s="146" t="s">
        <v>3</v>
      </c>
      <c r="F141" s="147" t="s">
        <v>238</v>
      </c>
      <c r="H141" s="148">
        <v>24</v>
      </c>
      <c r="I141" s="149"/>
      <c r="L141" s="144"/>
      <c r="M141" s="150"/>
      <c r="T141" s="151"/>
      <c r="AT141" s="146" t="s">
        <v>144</v>
      </c>
      <c r="AU141" s="146" t="s">
        <v>80</v>
      </c>
      <c r="AV141" s="12" t="s">
        <v>80</v>
      </c>
      <c r="AW141" s="12" t="s">
        <v>31</v>
      </c>
      <c r="AX141" s="12" t="s">
        <v>70</v>
      </c>
      <c r="AY141" s="146" t="s">
        <v>132</v>
      </c>
    </row>
    <row r="142" spans="2:65" s="13" customFormat="1" ht="11.25" x14ac:dyDescent="0.2">
      <c r="B142" s="152"/>
      <c r="D142" s="145" t="s">
        <v>144</v>
      </c>
      <c r="E142" s="153" t="s">
        <v>3</v>
      </c>
      <c r="F142" s="154" t="s">
        <v>146</v>
      </c>
      <c r="H142" s="155">
        <v>24</v>
      </c>
      <c r="I142" s="156"/>
      <c r="L142" s="152"/>
      <c r="M142" s="157"/>
      <c r="T142" s="158"/>
      <c r="AT142" s="153" t="s">
        <v>144</v>
      </c>
      <c r="AU142" s="153" t="s">
        <v>80</v>
      </c>
      <c r="AV142" s="13" t="s">
        <v>140</v>
      </c>
      <c r="AW142" s="13" t="s">
        <v>31</v>
      </c>
      <c r="AX142" s="13" t="s">
        <v>78</v>
      </c>
      <c r="AY142" s="153" t="s">
        <v>132</v>
      </c>
    </row>
    <row r="143" spans="2:65" s="1" customFormat="1" ht="37.9" customHeight="1" x14ac:dyDescent="0.2">
      <c r="B143" s="126"/>
      <c r="C143" s="127" t="s">
        <v>188</v>
      </c>
      <c r="D143" s="127" t="s">
        <v>135</v>
      </c>
      <c r="E143" s="128" t="s">
        <v>239</v>
      </c>
      <c r="F143" s="129" t="s">
        <v>240</v>
      </c>
      <c r="G143" s="130" t="s">
        <v>235</v>
      </c>
      <c r="H143" s="131">
        <v>32</v>
      </c>
      <c r="I143" s="132"/>
      <c r="J143" s="133">
        <f>ROUND(I143*H143,2)</f>
        <v>0</v>
      </c>
      <c r="K143" s="129" t="s">
        <v>139</v>
      </c>
      <c r="L143" s="31"/>
      <c r="M143" s="134" t="s">
        <v>3</v>
      </c>
      <c r="N143" s="135" t="s">
        <v>41</v>
      </c>
      <c r="P143" s="136">
        <f>O143*H143</f>
        <v>0</v>
      </c>
      <c r="Q143" s="136">
        <v>0</v>
      </c>
      <c r="R143" s="136">
        <f>Q143*H143</f>
        <v>0</v>
      </c>
      <c r="S143" s="136">
        <v>5.0000000000000001E-3</v>
      </c>
      <c r="T143" s="137">
        <f>S143*H143</f>
        <v>0.16</v>
      </c>
      <c r="AR143" s="138" t="s">
        <v>188</v>
      </c>
      <c r="AT143" s="138" t="s">
        <v>135</v>
      </c>
      <c r="AU143" s="138" t="s">
        <v>80</v>
      </c>
      <c r="AY143" s="16" t="s">
        <v>132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78</v>
      </c>
      <c r="BK143" s="139">
        <f>ROUND(I143*H143,2)</f>
        <v>0</v>
      </c>
      <c r="BL143" s="16" t="s">
        <v>188</v>
      </c>
      <c r="BM143" s="138" t="s">
        <v>241</v>
      </c>
    </row>
    <row r="144" spans="2:65" s="1" customFormat="1" ht="11.25" x14ac:dyDescent="0.2">
      <c r="B144" s="31"/>
      <c r="D144" s="140" t="s">
        <v>142</v>
      </c>
      <c r="F144" s="141" t="s">
        <v>242</v>
      </c>
      <c r="I144" s="142"/>
      <c r="L144" s="31"/>
      <c r="M144" s="143"/>
      <c r="T144" s="52"/>
      <c r="AT144" s="16" t="s">
        <v>142</v>
      </c>
      <c r="AU144" s="16" t="s">
        <v>80</v>
      </c>
    </row>
    <row r="145" spans="2:65" s="1" customFormat="1" ht="37.9" customHeight="1" x14ac:dyDescent="0.2">
      <c r="B145" s="126"/>
      <c r="C145" s="127" t="s">
        <v>243</v>
      </c>
      <c r="D145" s="127" t="s">
        <v>135</v>
      </c>
      <c r="E145" s="128" t="s">
        <v>244</v>
      </c>
      <c r="F145" s="129" t="s">
        <v>245</v>
      </c>
      <c r="G145" s="130" t="s">
        <v>138</v>
      </c>
      <c r="H145" s="131">
        <v>90.99</v>
      </c>
      <c r="I145" s="132"/>
      <c r="J145" s="133">
        <f>ROUND(I145*H145,2)</f>
        <v>0</v>
      </c>
      <c r="K145" s="129" t="s">
        <v>139</v>
      </c>
      <c r="L145" s="31"/>
      <c r="M145" s="134" t="s">
        <v>3</v>
      </c>
      <c r="N145" s="135" t="s">
        <v>41</v>
      </c>
      <c r="P145" s="136">
        <f>O145*H145</f>
        <v>0</v>
      </c>
      <c r="Q145" s="136">
        <v>2.7E-4</v>
      </c>
      <c r="R145" s="136">
        <f>Q145*H145</f>
        <v>2.45673E-2</v>
      </c>
      <c r="S145" s="136">
        <v>0</v>
      </c>
      <c r="T145" s="137">
        <f>S145*H145</f>
        <v>0</v>
      </c>
      <c r="AR145" s="138" t="s">
        <v>188</v>
      </c>
      <c r="AT145" s="138" t="s">
        <v>135</v>
      </c>
      <c r="AU145" s="138" t="s">
        <v>80</v>
      </c>
      <c r="AY145" s="16" t="s">
        <v>132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78</v>
      </c>
      <c r="BK145" s="139">
        <f>ROUND(I145*H145,2)</f>
        <v>0</v>
      </c>
      <c r="BL145" s="16" t="s">
        <v>188</v>
      </c>
      <c r="BM145" s="138" t="s">
        <v>246</v>
      </c>
    </row>
    <row r="146" spans="2:65" s="1" customFormat="1" ht="11.25" x14ac:dyDescent="0.2">
      <c r="B146" s="31"/>
      <c r="D146" s="140" t="s">
        <v>142</v>
      </c>
      <c r="F146" s="141" t="s">
        <v>247</v>
      </c>
      <c r="I146" s="142"/>
      <c r="L146" s="31"/>
      <c r="M146" s="143"/>
      <c r="T146" s="52"/>
      <c r="AT146" s="16" t="s">
        <v>142</v>
      </c>
      <c r="AU146" s="16" t="s">
        <v>80</v>
      </c>
    </row>
    <row r="147" spans="2:65" s="1" customFormat="1" ht="24.2" customHeight="1" x14ac:dyDescent="0.2">
      <c r="B147" s="126"/>
      <c r="C147" s="159" t="s">
        <v>248</v>
      </c>
      <c r="D147" s="159" t="s">
        <v>197</v>
      </c>
      <c r="E147" s="160" t="s">
        <v>249</v>
      </c>
      <c r="F147" s="161" t="s">
        <v>250</v>
      </c>
      <c r="G147" s="162" t="s">
        <v>138</v>
      </c>
      <c r="H147" s="163">
        <v>90.99</v>
      </c>
      <c r="I147" s="164"/>
      <c r="J147" s="165">
        <f>ROUND(I147*H147,2)</f>
        <v>0</v>
      </c>
      <c r="K147" s="161" t="s">
        <v>139</v>
      </c>
      <c r="L147" s="166"/>
      <c r="M147" s="167" t="s">
        <v>3</v>
      </c>
      <c r="N147" s="168" t="s">
        <v>41</v>
      </c>
      <c r="P147" s="136">
        <f>O147*H147</f>
        <v>0</v>
      </c>
      <c r="Q147" s="136">
        <v>3.6810000000000002E-2</v>
      </c>
      <c r="R147" s="136">
        <f>Q147*H147</f>
        <v>3.3493419000000002</v>
      </c>
      <c r="S147" s="136">
        <v>0</v>
      </c>
      <c r="T147" s="137">
        <f>S147*H147</f>
        <v>0</v>
      </c>
      <c r="AR147" s="138" t="s">
        <v>200</v>
      </c>
      <c r="AT147" s="138" t="s">
        <v>197</v>
      </c>
      <c r="AU147" s="138" t="s">
        <v>80</v>
      </c>
      <c r="AY147" s="16" t="s">
        <v>132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78</v>
      </c>
      <c r="BK147" s="139">
        <f>ROUND(I147*H147,2)</f>
        <v>0</v>
      </c>
      <c r="BL147" s="16" t="s">
        <v>188</v>
      </c>
      <c r="BM147" s="138" t="s">
        <v>251</v>
      </c>
    </row>
    <row r="148" spans="2:65" s="1" customFormat="1" ht="37.9" customHeight="1" x14ac:dyDescent="0.2">
      <c r="B148" s="126"/>
      <c r="C148" s="127" t="s">
        <v>252</v>
      </c>
      <c r="D148" s="127" t="s">
        <v>135</v>
      </c>
      <c r="E148" s="128" t="s">
        <v>253</v>
      </c>
      <c r="F148" s="129" t="s">
        <v>254</v>
      </c>
      <c r="G148" s="130" t="s">
        <v>235</v>
      </c>
      <c r="H148" s="131">
        <v>12</v>
      </c>
      <c r="I148" s="132"/>
      <c r="J148" s="133">
        <f>ROUND(I148*H148,2)</f>
        <v>0</v>
      </c>
      <c r="K148" s="129" t="s">
        <v>139</v>
      </c>
      <c r="L148" s="31"/>
      <c r="M148" s="134" t="s">
        <v>3</v>
      </c>
      <c r="N148" s="135" t="s">
        <v>41</v>
      </c>
      <c r="P148" s="136">
        <f>O148*H148</f>
        <v>0</v>
      </c>
      <c r="Q148" s="136">
        <v>2.5999999999999998E-4</v>
      </c>
      <c r="R148" s="136">
        <f>Q148*H148</f>
        <v>3.1199999999999995E-3</v>
      </c>
      <c r="S148" s="136">
        <v>0</v>
      </c>
      <c r="T148" s="137">
        <f>S148*H148</f>
        <v>0</v>
      </c>
      <c r="AR148" s="138" t="s">
        <v>188</v>
      </c>
      <c r="AT148" s="138" t="s">
        <v>135</v>
      </c>
      <c r="AU148" s="138" t="s">
        <v>80</v>
      </c>
      <c r="AY148" s="16" t="s">
        <v>132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78</v>
      </c>
      <c r="BK148" s="139">
        <f>ROUND(I148*H148,2)</f>
        <v>0</v>
      </c>
      <c r="BL148" s="16" t="s">
        <v>188</v>
      </c>
      <c r="BM148" s="138" t="s">
        <v>255</v>
      </c>
    </row>
    <row r="149" spans="2:65" s="1" customFormat="1" ht="11.25" x14ac:dyDescent="0.2">
      <c r="B149" s="31"/>
      <c r="D149" s="140" t="s">
        <v>142</v>
      </c>
      <c r="F149" s="141" t="s">
        <v>256</v>
      </c>
      <c r="I149" s="142"/>
      <c r="L149" s="31"/>
      <c r="M149" s="143"/>
      <c r="T149" s="52"/>
      <c r="AT149" s="16" t="s">
        <v>142</v>
      </c>
      <c r="AU149" s="16" t="s">
        <v>80</v>
      </c>
    </row>
    <row r="150" spans="2:65" s="1" customFormat="1" ht="16.5" customHeight="1" x14ac:dyDescent="0.2">
      <c r="B150" s="126"/>
      <c r="C150" s="159" t="s">
        <v>257</v>
      </c>
      <c r="D150" s="159" t="s">
        <v>197</v>
      </c>
      <c r="E150" s="160" t="s">
        <v>258</v>
      </c>
      <c r="F150" s="161" t="s">
        <v>259</v>
      </c>
      <c r="G150" s="162" t="s">
        <v>138</v>
      </c>
      <c r="H150" s="163">
        <v>19.2</v>
      </c>
      <c r="I150" s="164"/>
      <c r="J150" s="165">
        <f>ROUND(I150*H150,2)</f>
        <v>0</v>
      </c>
      <c r="K150" s="161" t="s">
        <v>139</v>
      </c>
      <c r="L150" s="166"/>
      <c r="M150" s="167" t="s">
        <v>3</v>
      </c>
      <c r="N150" s="168" t="s">
        <v>41</v>
      </c>
      <c r="P150" s="136">
        <f>O150*H150</f>
        <v>0</v>
      </c>
      <c r="Q150" s="136">
        <v>3.7039999999999997E-2</v>
      </c>
      <c r="R150" s="136">
        <f>Q150*H150</f>
        <v>0.71116799999999991</v>
      </c>
      <c r="S150" s="136">
        <v>0</v>
      </c>
      <c r="T150" s="137">
        <f>S150*H150</f>
        <v>0</v>
      </c>
      <c r="AR150" s="138" t="s">
        <v>200</v>
      </c>
      <c r="AT150" s="138" t="s">
        <v>197</v>
      </c>
      <c r="AU150" s="138" t="s">
        <v>80</v>
      </c>
      <c r="AY150" s="16" t="s">
        <v>132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78</v>
      </c>
      <c r="BK150" s="139">
        <f>ROUND(I150*H150,2)</f>
        <v>0</v>
      </c>
      <c r="BL150" s="16" t="s">
        <v>188</v>
      </c>
      <c r="BM150" s="138" t="s">
        <v>260</v>
      </c>
    </row>
    <row r="151" spans="2:65" s="1" customFormat="1" ht="37.9" customHeight="1" x14ac:dyDescent="0.2">
      <c r="B151" s="126"/>
      <c r="C151" s="127" t="s">
        <v>8</v>
      </c>
      <c r="D151" s="127" t="s">
        <v>135</v>
      </c>
      <c r="E151" s="128" t="s">
        <v>261</v>
      </c>
      <c r="F151" s="129" t="s">
        <v>262</v>
      </c>
      <c r="G151" s="130" t="s">
        <v>235</v>
      </c>
      <c r="H151" s="131">
        <v>24</v>
      </c>
      <c r="I151" s="132"/>
      <c r="J151" s="133">
        <f>ROUND(I151*H151,2)</f>
        <v>0</v>
      </c>
      <c r="K151" s="129" t="s">
        <v>139</v>
      </c>
      <c r="L151" s="31"/>
      <c r="M151" s="134" t="s">
        <v>3</v>
      </c>
      <c r="N151" s="135" t="s">
        <v>41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188</v>
      </c>
      <c r="AT151" s="138" t="s">
        <v>135</v>
      </c>
      <c r="AU151" s="138" t="s">
        <v>80</v>
      </c>
      <c r="AY151" s="16" t="s">
        <v>132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6" t="s">
        <v>78</v>
      </c>
      <c r="BK151" s="139">
        <f>ROUND(I151*H151,2)</f>
        <v>0</v>
      </c>
      <c r="BL151" s="16" t="s">
        <v>188</v>
      </c>
      <c r="BM151" s="138" t="s">
        <v>263</v>
      </c>
    </row>
    <row r="152" spans="2:65" s="1" customFormat="1" ht="11.25" x14ac:dyDescent="0.2">
      <c r="B152" s="31"/>
      <c r="D152" s="140" t="s">
        <v>142</v>
      </c>
      <c r="F152" s="141" t="s">
        <v>264</v>
      </c>
      <c r="I152" s="142"/>
      <c r="L152" s="31"/>
      <c r="M152" s="143"/>
      <c r="T152" s="52"/>
      <c r="AT152" s="16" t="s">
        <v>142</v>
      </c>
      <c r="AU152" s="16" t="s">
        <v>80</v>
      </c>
    </row>
    <row r="153" spans="2:65" s="12" customFormat="1" ht="11.25" x14ac:dyDescent="0.2">
      <c r="B153" s="144"/>
      <c r="D153" s="145" t="s">
        <v>144</v>
      </c>
      <c r="E153" s="146" t="s">
        <v>3</v>
      </c>
      <c r="F153" s="147" t="s">
        <v>238</v>
      </c>
      <c r="H153" s="148">
        <v>24</v>
      </c>
      <c r="I153" s="149"/>
      <c r="L153" s="144"/>
      <c r="M153" s="150"/>
      <c r="T153" s="151"/>
      <c r="AT153" s="146" t="s">
        <v>144</v>
      </c>
      <c r="AU153" s="146" t="s">
        <v>80</v>
      </c>
      <c r="AV153" s="12" t="s">
        <v>80</v>
      </c>
      <c r="AW153" s="12" t="s">
        <v>31</v>
      </c>
      <c r="AX153" s="12" t="s">
        <v>70</v>
      </c>
      <c r="AY153" s="146" t="s">
        <v>132</v>
      </c>
    </row>
    <row r="154" spans="2:65" s="13" customFormat="1" ht="11.25" x14ac:dyDescent="0.2">
      <c r="B154" s="152"/>
      <c r="D154" s="145" t="s">
        <v>144</v>
      </c>
      <c r="E154" s="153" t="s">
        <v>3</v>
      </c>
      <c r="F154" s="154" t="s">
        <v>146</v>
      </c>
      <c r="H154" s="155">
        <v>24</v>
      </c>
      <c r="I154" s="156"/>
      <c r="L154" s="152"/>
      <c r="M154" s="157"/>
      <c r="T154" s="158"/>
      <c r="AT154" s="153" t="s">
        <v>144</v>
      </c>
      <c r="AU154" s="153" t="s">
        <v>80</v>
      </c>
      <c r="AV154" s="13" t="s">
        <v>140</v>
      </c>
      <c r="AW154" s="13" t="s">
        <v>31</v>
      </c>
      <c r="AX154" s="13" t="s">
        <v>78</v>
      </c>
      <c r="AY154" s="153" t="s">
        <v>132</v>
      </c>
    </row>
    <row r="155" spans="2:65" s="1" customFormat="1" ht="44.25" customHeight="1" x14ac:dyDescent="0.2">
      <c r="B155" s="126"/>
      <c r="C155" s="127" t="s">
        <v>265</v>
      </c>
      <c r="D155" s="127" t="s">
        <v>135</v>
      </c>
      <c r="E155" s="128" t="s">
        <v>266</v>
      </c>
      <c r="F155" s="129" t="s">
        <v>267</v>
      </c>
      <c r="G155" s="130" t="s">
        <v>235</v>
      </c>
      <c r="H155" s="131">
        <v>32</v>
      </c>
      <c r="I155" s="132"/>
      <c r="J155" s="133">
        <f>ROUND(I155*H155,2)</f>
        <v>0</v>
      </c>
      <c r="K155" s="129" t="s">
        <v>139</v>
      </c>
      <c r="L155" s="31"/>
      <c r="M155" s="134" t="s">
        <v>3</v>
      </c>
      <c r="N155" s="135" t="s">
        <v>41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188</v>
      </c>
      <c r="AT155" s="138" t="s">
        <v>135</v>
      </c>
      <c r="AU155" s="138" t="s">
        <v>80</v>
      </c>
      <c r="AY155" s="16" t="s">
        <v>132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78</v>
      </c>
      <c r="BK155" s="139">
        <f>ROUND(I155*H155,2)</f>
        <v>0</v>
      </c>
      <c r="BL155" s="16" t="s">
        <v>188</v>
      </c>
      <c r="BM155" s="138" t="s">
        <v>268</v>
      </c>
    </row>
    <row r="156" spans="2:65" s="1" customFormat="1" ht="11.25" x14ac:dyDescent="0.2">
      <c r="B156" s="31"/>
      <c r="D156" s="140" t="s">
        <v>142</v>
      </c>
      <c r="F156" s="141" t="s">
        <v>269</v>
      </c>
      <c r="I156" s="142"/>
      <c r="L156" s="31"/>
      <c r="M156" s="143"/>
      <c r="T156" s="52"/>
      <c r="AT156" s="16" t="s">
        <v>142</v>
      </c>
      <c r="AU156" s="16" t="s">
        <v>80</v>
      </c>
    </row>
    <row r="157" spans="2:65" s="1" customFormat="1" ht="21.75" customHeight="1" x14ac:dyDescent="0.2">
      <c r="B157" s="126"/>
      <c r="C157" s="159" t="s">
        <v>270</v>
      </c>
      <c r="D157" s="159" t="s">
        <v>197</v>
      </c>
      <c r="E157" s="160" t="s">
        <v>271</v>
      </c>
      <c r="F157" s="161" t="s">
        <v>272</v>
      </c>
      <c r="G157" s="162" t="s">
        <v>187</v>
      </c>
      <c r="H157" s="163">
        <v>77</v>
      </c>
      <c r="I157" s="164"/>
      <c r="J157" s="165">
        <f>ROUND(I157*H157,2)</f>
        <v>0</v>
      </c>
      <c r="K157" s="161" t="s">
        <v>139</v>
      </c>
      <c r="L157" s="166"/>
      <c r="M157" s="167" t="s">
        <v>3</v>
      </c>
      <c r="N157" s="168" t="s">
        <v>41</v>
      </c>
      <c r="P157" s="136">
        <f>O157*H157</f>
        <v>0</v>
      </c>
      <c r="Q157" s="136">
        <v>1.1000000000000001E-3</v>
      </c>
      <c r="R157" s="136">
        <f>Q157*H157</f>
        <v>8.4700000000000011E-2</v>
      </c>
      <c r="S157" s="136">
        <v>0</v>
      </c>
      <c r="T157" s="137">
        <f>S157*H157</f>
        <v>0</v>
      </c>
      <c r="AR157" s="138" t="s">
        <v>200</v>
      </c>
      <c r="AT157" s="138" t="s">
        <v>197</v>
      </c>
      <c r="AU157" s="138" t="s">
        <v>80</v>
      </c>
      <c r="AY157" s="16" t="s">
        <v>132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6" t="s">
        <v>78</v>
      </c>
      <c r="BK157" s="139">
        <f>ROUND(I157*H157,2)</f>
        <v>0</v>
      </c>
      <c r="BL157" s="16" t="s">
        <v>188</v>
      </c>
      <c r="BM157" s="138" t="s">
        <v>273</v>
      </c>
    </row>
    <row r="158" spans="2:65" s="12" customFormat="1" ht="11.25" x14ac:dyDescent="0.2">
      <c r="B158" s="144"/>
      <c r="D158" s="145" t="s">
        <v>144</v>
      </c>
      <c r="E158" s="146" t="s">
        <v>3</v>
      </c>
      <c r="F158" s="147" t="s">
        <v>274</v>
      </c>
      <c r="H158" s="148">
        <v>56</v>
      </c>
      <c r="I158" s="149"/>
      <c r="L158" s="144"/>
      <c r="M158" s="150"/>
      <c r="T158" s="151"/>
      <c r="AT158" s="146" t="s">
        <v>144</v>
      </c>
      <c r="AU158" s="146" t="s">
        <v>80</v>
      </c>
      <c r="AV158" s="12" t="s">
        <v>80</v>
      </c>
      <c r="AW158" s="12" t="s">
        <v>31</v>
      </c>
      <c r="AX158" s="12" t="s">
        <v>70</v>
      </c>
      <c r="AY158" s="146" t="s">
        <v>132</v>
      </c>
    </row>
    <row r="159" spans="2:65" s="12" customFormat="1" ht="11.25" x14ac:dyDescent="0.2">
      <c r="B159" s="144"/>
      <c r="D159" s="145" t="s">
        <v>144</v>
      </c>
      <c r="E159" s="146" t="s">
        <v>3</v>
      </c>
      <c r="F159" s="147" t="s">
        <v>275</v>
      </c>
      <c r="H159" s="148">
        <v>21</v>
      </c>
      <c r="I159" s="149"/>
      <c r="L159" s="144"/>
      <c r="M159" s="150"/>
      <c r="T159" s="151"/>
      <c r="AT159" s="146" t="s">
        <v>144</v>
      </c>
      <c r="AU159" s="146" t="s">
        <v>80</v>
      </c>
      <c r="AV159" s="12" t="s">
        <v>80</v>
      </c>
      <c r="AW159" s="12" t="s">
        <v>31</v>
      </c>
      <c r="AX159" s="12" t="s">
        <v>70</v>
      </c>
      <c r="AY159" s="146" t="s">
        <v>132</v>
      </c>
    </row>
    <row r="160" spans="2:65" s="13" customFormat="1" ht="11.25" x14ac:dyDescent="0.2">
      <c r="B160" s="152"/>
      <c r="D160" s="145" t="s">
        <v>144</v>
      </c>
      <c r="E160" s="153" t="s">
        <v>3</v>
      </c>
      <c r="F160" s="154" t="s">
        <v>146</v>
      </c>
      <c r="H160" s="155">
        <v>77</v>
      </c>
      <c r="I160" s="156"/>
      <c r="L160" s="152"/>
      <c r="M160" s="157"/>
      <c r="T160" s="158"/>
      <c r="AT160" s="153" t="s">
        <v>144</v>
      </c>
      <c r="AU160" s="153" t="s">
        <v>80</v>
      </c>
      <c r="AV160" s="13" t="s">
        <v>140</v>
      </c>
      <c r="AW160" s="13" t="s">
        <v>31</v>
      </c>
      <c r="AX160" s="13" t="s">
        <v>78</v>
      </c>
      <c r="AY160" s="153" t="s">
        <v>132</v>
      </c>
    </row>
    <row r="161" spans="2:65" s="1" customFormat="1" ht="16.5" customHeight="1" x14ac:dyDescent="0.2">
      <c r="B161" s="126"/>
      <c r="C161" s="159" t="s">
        <v>276</v>
      </c>
      <c r="D161" s="159" t="s">
        <v>197</v>
      </c>
      <c r="E161" s="160" t="s">
        <v>277</v>
      </c>
      <c r="F161" s="161" t="s">
        <v>278</v>
      </c>
      <c r="G161" s="162" t="s">
        <v>207</v>
      </c>
      <c r="H161" s="163">
        <v>56</v>
      </c>
      <c r="I161" s="164"/>
      <c r="J161" s="165">
        <f>ROUND(I161*H161,2)</f>
        <v>0</v>
      </c>
      <c r="K161" s="161" t="s">
        <v>139</v>
      </c>
      <c r="L161" s="166"/>
      <c r="M161" s="167" t="s">
        <v>3</v>
      </c>
      <c r="N161" s="168" t="s">
        <v>41</v>
      </c>
      <c r="P161" s="136">
        <f>O161*H161</f>
        <v>0</v>
      </c>
      <c r="Q161" s="136">
        <v>2.0000000000000001E-4</v>
      </c>
      <c r="R161" s="136">
        <f>Q161*H161</f>
        <v>1.12E-2</v>
      </c>
      <c r="S161" s="136">
        <v>0</v>
      </c>
      <c r="T161" s="137">
        <f>S161*H161</f>
        <v>0</v>
      </c>
      <c r="AR161" s="138" t="s">
        <v>200</v>
      </c>
      <c r="AT161" s="138" t="s">
        <v>197</v>
      </c>
      <c r="AU161" s="138" t="s">
        <v>80</v>
      </c>
      <c r="AY161" s="16" t="s">
        <v>132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6" t="s">
        <v>78</v>
      </c>
      <c r="BK161" s="139">
        <f>ROUND(I161*H161,2)</f>
        <v>0</v>
      </c>
      <c r="BL161" s="16" t="s">
        <v>188</v>
      </c>
      <c r="BM161" s="138" t="s">
        <v>279</v>
      </c>
    </row>
    <row r="162" spans="2:65" s="12" customFormat="1" ht="11.25" x14ac:dyDescent="0.2">
      <c r="B162" s="144"/>
      <c r="D162" s="145" t="s">
        <v>144</v>
      </c>
      <c r="E162" s="146" t="s">
        <v>3</v>
      </c>
      <c r="F162" s="147" t="s">
        <v>280</v>
      </c>
      <c r="H162" s="148">
        <v>56</v>
      </c>
      <c r="I162" s="149"/>
      <c r="L162" s="144"/>
      <c r="M162" s="150"/>
      <c r="T162" s="151"/>
      <c r="AT162" s="146" t="s">
        <v>144</v>
      </c>
      <c r="AU162" s="146" t="s">
        <v>80</v>
      </c>
      <c r="AV162" s="12" t="s">
        <v>80</v>
      </c>
      <c r="AW162" s="12" t="s">
        <v>31</v>
      </c>
      <c r="AX162" s="12" t="s">
        <v>70</v>
      </c>
      <c r="AY162" s="146" t="s">
        <v>132</v>
      </c>
    </row>
    <row r="163" spans="2:65" s="13" customFormat="1" ht="11.25" x14ac:dyDescent="0.2">
      <c r="B163" s="152"/>
      <c r="D163" s="145" t="s">
        <v>144</v>
      </c>
      <c r="E163" s="153" t="s">
        <v>3</v>
      </c>
      <c r="F163" s="154" t="s">
        <v>146</v>
      </c>
      <c r="H163" s="155">
        <v>56</v>
      </c>
      <c r="I163" s="156"/>
      <c r="L163" s="152"/>
      <c r="M163" s="157"/>
      <c r="T163" s="158"/>
      <c r="AT163" s="153" t="s">
        <v>144</v>
      </c>
      <c r="AU163" s="153" t="s">
        <v>80</v>
      </c>
      <c r="AV163" s="13" t="s">
        <v>140</v>
      </c>
      <c r="AW163" s="13" t="s">
        <v>31</v>
      </c>
      <c r="AX163" s="13" t="s">
        <v>78</v>
      </c>
      <c r="AY163" s="153" t="s">
        <v>132</v>
      </c>
    </row>
    <row r="164" spans="2:65" s="1" customFormat="1" ht="21.75" customHeight="1" x14ac:dyDescent="0.2">
      <c r="B164" s="126"/>
      <c r="C164" s="127" t="s">
        <v>281</v>
      </c>
      <c r="D164" s="127" t="s">
        <v>135</v>
      </c>
      <c r="E164" s="128" t="s">
        <v>282</v>
      </c>
      <c r="F164" s="129" t="s">
        <v>283</v>
      </c>
      <c r="G164" s="130" t="s">
        <v>284</v>
      </c>
      <c r="H164" s="131">
        <v>1</v>
      </c>
      <c r="I164" s="132"/>
      <c r="J164" s="133">
        <f>ROUND(I164*H164,2)</f>
        <v>0</v>
      </c>
      <c r="K164" s="129" t="s">
        <v>3</v>
      </c>
      <c r="L164" s="31"/>
      <c r="M164" s="134" t="s">
        <v>3</v>
      </c>
      <c r="N164" s="135" t="s">
        <v>41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188</v>
      </c>
      <c r="AT164" s="138" t="s">
        <v>135</v>
      </c>
      <c r="AU164" s="138" t="s">
        <v>80</v>
      </c>
      <c r="AY164" s="16" t="s">
        <v>132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78</v>
      </c>
      <c r="BK164" s="139">
        <f>ROUND(I164*H164,2)</f>
        <v>0</v>
      </c>
      <c r="BL164" s="16" t="s">
        <v>188</v>
      </c>
      <c r="BM164" s="138" t="s">
        <v>285</v>
      </c>
    </row>
    <row r="165" spans="2:65" s="1" customFormat="1" ht="49.15" customHeight="1" x14ac:dyDescent="0.2">
      <c r="B165" s="126"/>
      <c r="C165" s="127" t="s">
        <v>286</v>
      </c>
      <c r="D165" s="127" t="s">
        <v>135</v>
      </c>
      <c r="E165" s="128" t="s">
        <v>287</v>
      </c>
      <c r="F165" s="129" t="s">
        <v>288</v>
      </c>
      <c r="G165" s="130" t="s">
        <v>162</v>
      </c>
      <c r="H165" s="131">
        <v>3.4830000000000001</v>
      </c>
      <c r="I165" s="132"/>
      <c r="J165" s="133">
        <f>ROUND(I165*H165,2)</f>
        <v>0</v>
      </c>
      <c r="K165" s="129" t="s">
        <v>139</v>
      </c>
      <c r="L165" s="31"/>
      <c r="M165" s="134" t="s">
        <v>3</v>
      </c>
      <c r="N165" s="135" t="s">
        <v>41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188</v>
      </c>
      <c r="AT165" s="138" t="s">
        <v>135</v>
      </c>
      <c r="AU165" s="138" t="s">
        <v>80</v>
      </c>
      <c r="AY165" s="16" t="s">
        <v>132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6" t="s">
        <v>78</v>
      </c>
      <c r="BK165" s="139">
        <f>ROUND(I165*H165,2)</f>
        <v>0</v>
      </c>
      <c r="BL165" s="16" t="s">
        <v>188</v>
      </c>
      <c r="BM165" s="138" t="s">
        <v>289</v>
      </c>
    </row>
    <row r="166" spans="2:65" s="1" customFormat="1" ht="11.25" x14ac:dyDescent="0.2">
      <c r="B166" s="31"/>
      <c r="D166" s="140" t="s">
        <v>142</v>
      </c>
      <c r="F166" s="141" t="s">
        <v>290</v>
      </c>
      <c r="I166" s="142"/>
      <c r="L166" s="31"/>
      <c r="M166" s="143"/>
      <c r="T166" s="52"/>
      <c r="AT166" s="16" t="s">
        <v>142</v>
      </c>
      <c r="AU166" s="16" t="s">
        <v>80</v>
      </c>
    </row>
    <row r="167" spans="2:65" s="1" customFormat="1" ht="49.15" customHeight="1" x14ac:dyDescent="0.2">
      <c r="B167" s="126"/>
      <c r="C167" s="127" t="s">
        <v>291</v>
      </c>
      <c r="D167" s="127" t="s">
        <v>135</v>
      </c>
      <c r="E167" s="128" t="s">
        <v>292</v>
      </c>
      <c r="F167" s="129" t="s">
        <v>293</v>
      </c>
      <c r="G167" s="130" t="s">
        <v>162</v>
      </c>
      <c r="H167" s="131">
        <v>3.4830000000000001</v>
      </c>
      <c r="I167" s="132"/>
      <c r="J167" s="133">
        <f>ROUND(I167*H167,2)</f>
        <v>0</v>
      </c>
      <c r="K167" s="129" t="s">
        <v>139</v>
      </c>
      <c r="L167" s="31"/>
      <c r="M167" s="134" t="s">
        <v>3</v>
      </c>
      <c r="N167" s="135" t="s">
        <v>41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188</v>
      </c>
      <c r="AT167" s="138" t="s">
        <v>135</v>
      </c>
      <c r="AU167" s="138" t="s">
        <v>80</v>
      </c>
      <c r="AY167" s="16" t="s">
        <v>132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6" t="s">
        <v>78</v>
      </c>
      <c r="BK167" s="139">
        <f>ROUND(I167*H167,2)</f>
        <v>0</v>
      </c>
      <c r="BL167" s="16" t="s">
        <v>188</v>
      </c>
      <c r="BM167" s="138" t="s">
        <v>294</v>
      </c>
    </row>
    <row r="168" spans="2:65" s="1" customFormat="1" ht="11.25" x14ac:dyDescent="0.2">
      <c r="B168" s="31"/>
      <c r="D168" s="140" t="s">
        <v>142</v>
      </c>
      <c r="F168" s="141" t="s">
        <v>295</v>
      </c>
      <c r="I168" s="142"/>
      <c r="L168" s="31"/>
      <c r="M168" s="143"/>
      <c r="T168" s="52"/>
      <c r="AT168" s="16" t="s">
        <v>142</v>
      </c>
      <c r="AU168" s="16" t="s">
        <v>80</v>
      </c>
    </row>
    <row r="169" spans="2:65" s="11" customFormat="1" ht="22.9" customHeight="1" x14ac:dyDescent="0.2">
      <c r="B169" s="114"/>
      <c r="D169" s="115" t="s">
        <v>69</v>
      </c>
      <c r="E169" s="124" t="s">
        <v>296</v>
      </c>
      <c r="F169" s="124" t="s">
        <v>297</v>
      </c>
      <c r="I169" s="117"/>
      <c r="J169" s="125">
        <f>BK169</f>
        <v>0</v>
      </c>
      <c r="L169" s="114"/>
      <c r="M169" s="119"/>
      <c r="P169" s="120">
        <f>SUM(P170:P176)</f>
        <v>0</v>
      </c>
      <c r="R169" s="120">
        <f>SUM(R170:R176)</f>
        <v>1.5300000000000001E-2</v>
      </c>
      <c r="T169" s="121">
        <f>SUM(T170:T176)</f>
        <v>0</v>
      </c>
      <c r="AR169" s="115" t="s">
        <v>80</v>
      </c>
      <c r="AT169" s="122" t="s">
        <v>69</v>
      </c>
      <c r="AU169" s="122" t="s">
        <v>78</v>
      </c>
      <c r="AY169" s="115" t="s">
        <v>132</v>
      </c>
      <c r="BK169" s="123">
        <f>SUM(BK170:BK176)</f>
        <v>0</v>
      </c>
    </row>
    <row r="170" spans="2:65" s="1" customFormat="1" ht="37.9" customHeight="1" x14ac:dyDescent="0.2">
      <c r="B170" s="126"/>
      <c r="C170" s="127" t="s">
        <v>298</v>
      </c>
      <c r="D170" s="127" t="s">
        <v>135</v>
      </c>
      <c r="E170" s="128" t="s">
        <v>299</v>
      </c>
      <c r="F170" s="129" t="s">
        <v>300</v>
      </c>
      <c r="G170" s="130" t="s">
        <v>138</v>
      </c>
      <c r="H170" s="131">
        <v>30.6</v>
      </c>
      <c r="I170" s="132"/>
      <c r="J170" s="133">
        <f>ROUND(I170*H170,2)</f>
        <v>0</v>
      </c>
      <c r="K170" s="129" t="s">
        <v>139</v>
      </c>
      <c r="L170" s="31"/>
      <c r="M170" s="134" t="s">
        <v>3</v>
      </c>
      <c r="N170" s="135" t="s">
        <v>41</v>
      </c>
      <c r="P170" s="136">
        <f>O170*H170</f>
        <v>0</v>
      </c>
      <c r="Q170" s="136">
        <v>1.3999999999999999E-4</v>
      </c>
      <c r="R170" s="136">
        <f>Q170*H170</f>
        <v>4.2839999999999996E-3</v>
      </c>
      <c r="S170" s="136">
        <v>0</v>
      </c>
      <c r="T170" s="137">
        <f>S170*H170</f>
        <v>0</v>
      </c>
      <c r="AR170" s="138" t="s">
        <v>188</v>
      </c>
      <c r="AT170" s="138" t="s">
        <v>135</v>
      </c>
      <c r="AU170" s="138" t="s">
        <v>80</v>
      </c>
      <c r="AY170" s="16" t="s">
        <v>132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6" t="s">
        <v>78</v>
      </c>
      <c r="BK170" s="139">
        <f>ROUND(I170*H170,2)</f>
        <v>0</v>
      </c>
      <c r="BL170" s="16" t="s">
        <v>188</v>
      </c>
      <c r="BM170" s="138" t="s">
        <v>301</v>
      </c>
    </row>
    <row r="171" spans="2:65" s="1" customFormat="1" ht="11.25" x14ac:dyDescent="0.2">
      <c r="B171" s="31"/>
      <c r="D171" s="140" t="s">
        <v>142</v>
      </c>
      <c r="F171" s="141" t="s">
        <v>302</v>
      </c>
      <c r="I171" s="142"/>
      <c r="L171" s="31"/>
      <c r="M171" s="143"/>
      <c r="T171" s="52"/>
      <c r="AT171" s="16" t="s">
        <v>142</v>
      </c>
      <c r="AU171" s="16" t="s">
        <v>80</v>
      </c>
    </row>
    <row r="172" spans="2:65" s="1" customFormat="1" ht="19.5" x14ac:dyDescent="0.2">
      <c r="B172" s="31"/>
      <c r="D172" s="145" t="s">
        <v>216</v>
      </c>
      <c r="F172" s="169" t="s">
        <v>303</v>
      </c>
      <c r="I172" s="142"/>
      <c r="L172" s="31"/>
      <c r="M172" s="143"/>
      <c r="T172" s="52"/>
      <c r="AT172" s="16" t="s">
        <v>216</v>
      </c>
      <c r="AU172" s="16" t="s">
        <v>80</v>
      </c>
    </row>
    <row r="173" spans="2:65" s="12" customFormat="1" ht="11.25" x14ac:dyDescent="0.2">
      <c r="B173" s="144"/>
      <c r="D173" s="145" t="s">
        <v>144</v>
      </c>
      <c r="E173" s="146" t="s">
        <v>3</v>
      </c>
      <c r="F173" s="147" t="s">
        <v>304</v>
      </c>
      <c r="H173" s="148">
        <v>30.6</v>
      </c>
      <c r="I173" s="149"/>
      <c r="L173" s="144"/>
      <c r="M173" s="150"/>
      <c r="T173" s="151"/>
      <c r="AT173" s="146" t="s">
        <v>144</v>
      </c>
      <c r="AU173" s="146" t="s">
        <v>80</v>
      </c>
      <c r="AV173" s="12" t="s">
        <v>80</v>
      </c>
      <c r="AW173" s="12" t="s">
        <v>31</v>
      </c>
      <c r="AX173" s="12" t="s">
        <v>70</v>
      </c>
      <c r="AY173" s="146" t="s">
        <v>132</v>
      </c>
    </row>
    <row r="174" spans="2:65" s="13" customFormat="1" ht="11.25" x14ac:dyDescent="0.2">
      <c r="B174" s="152"/>
      <c r="D174" s="145" t="s">
        <v>144</v>
      </c>
      <c r="E174" s="153" t="s">
        <v>3</v>
      </c>
      <c r="F174" s="154" t="s">
        <v>146</v>
      </c>
      <c r="H174" s="155">
        <v>30.6</v>
      </c>
      <c r="I174" s="156"/>
      <c r="L174" s="152"/>
      <c r="M174" s="157"/>
      <c r="T174" s="158"/>
      <c r="AT174" s="153" t="s">
        <v>144</v>
      </c>
      <c r="AU174" s="153" t="s">
        <v>80</v>
      </c>
      <c r="AV174" s="13" t="s">
        <v>140</v>
      </c>
      <c r="AW174" s="13" t="s">
        <v>31</v>
      </c>
      <c r="AX174" s="13" t="s">
        <v>78</v>
      </c>
      <c r="AY174" s="153" t="s">
        <v>132</v>
      </c>
    </row>
    <row r="175" spans="2:65" s="1" customFormat="1" ht="44.25" customHeight="1" x14ac:dyDescent="0.2">
      <c r="B175" s="126"/>
      <c r="C175" s="127" t="s">
        <v>305</v>
      </c>
      <c r="D175" s="127" t="s">
        <v>135</v>
      </c>
      <c r="E175" s="128" t="s">
        <v>306</v>
      </c>
      <c r="F175" s="129" t="s">
        <v>307</v>
      </c>
      <c r="G175" s="130" t="s">
        <v>138</v>
      </c>
      <c r="H175" s="131">
        <v>30.6</v>
      </c>
      <c r="I175" s="132"/>
      <c r="J175" s="133">
        <f>ROUND(I175*H175,2)</f>
        <v>0</v>
      </c>
      <c r="K175" s="129" t="s">
        <v>139</v>
      </c>
      <c r="L175" s="31"/>
      <c r="M175" s="134" t="s">
        <v>3</v>
      </c>
      <c r="N175" s="135" t="s">
        <v>41</v>
      </c>
      <c r="P175" s="136">
        <f>O175*H175</f>
        <v>0</v>
      </c>
      <c r="Q175" s="136">
        <v>3.6000000000000002E-4</v>
      </c>
      <c r="R175" s="136">
        <f>Q175*H175</f>
        <v>1.1016000000000001E-2</v>
      </c>
      <c r="S175" s="136">
        <v>0</v>
      </c>
      <c r="T175" s="137">
        <f>S175*H175</f>
        <v>0</v>
      </c>
      <c r="AR175" s="138" t="s">
        <v>188</v>
      </c>
      <c r="AT175" s="138" t="s">
        <v>135</v>
      </c>
      <c r="AU175" s="138" t="s">
        <v>80</v>
      </c>
      <c r="AY175" s="16" t="s">
        <v>132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6" t="s">
        <v>78</v>
      </c>
      <c r="BK175" s="139">
        <f>ROUND(I175*H175,2)</f>
        <v>0</v>
      </c>
      <c r="BL175" s="16" t="s">
        <v>188</v>
      </c>
      <c r="BM175" s="138" t="s">
        <v>308</v>
      </c>
    </row>
    <row r="176" spans="2:65" s="1" customFormat="1" ht="11.25" x14ac:dyDescent="0.2">
      <c r="B176" s="31"/>
      <c r="D176" s="140" t="s">
        <v>142</v>
      </c>
      <c r="F176" s="141" t="s">
        <v>309</v>
      </c>
      <c r="I176" s="142"/>
      <c r="L176" s="31"/>
      <c r="M176" s="143"/>
      <c r="T176" s="52"/>
      <c r="AT176" s="16" t="s">
        <v>142</v>
      </c>
      <c r="AU176" s="16" t="s">
        <v>80</v>
      </c>
    </row>
    <row r="177" spans="2:65" s="11" customFormat="1" ht="25.9" customHeight="1" x14ac:dyDescent="0.2">
      <c r="B177" s="114"/>
      <c r="D177" s="115" t="s">
        <v>69</v>
      </c>
      <c r="E177" s="116" t="s">
        <v>310</v>
      </c>
      <c r="F177" s="116" t="s">
        <v>311</v>
      </c>
      <c r="I177" s="117"/>
      <c r="J177" s="118">
        <f>BK177</f>
        <v>0</v>
      </c>
      <c r="L177" s="114"/>
      <c r="M177" s="119"/>
      <c r="P177" s="120">
        <f>SUM(P178:P180)</f>
        <v>0</v>
      </c>
      <c r="R177" s="120">
        <f>SUM(R178:R180)</f>
        <v>0</v>
      </c>
      <c r="T177" s="121">
        <f>SUM(T178:T180)</f>
        <v>0</v>
      </c>
      <c r="AR177" s="115" t="s">
        <v>165</v>
      </c>
      <c r="AT177" s="122" t="s">
        <v>69</v>
      </c>
      <c r="AU177" s="122" t="s">
        <v>70</v>
      </c>
      <c r="AY177" s="115" t="s">
        <v>132</v>
      </c>
      <c r="BK177" s="123">
        <f>SUM(BK178:BK180)</f>
        <v>0</v>
      </c>
    </row>
    <row r="178" spans="2:65" s="1" customFormat="1" ht="16.5" customHeight="1" x14ac:dyDescent="0.2">
      <c r="B178" s="126"/>
      <c r="C178" s="127" t="s">
        <v>312</v>
      </c>
      <c r="D178" s="127" t="s">
        <v>135</v>
      </c>
      <c r="E178" s="128" t="s">
        <v>313</v>
      </c>
      <c r="F178" s="129" t="s">
        <v>314</v>
      </c>
      <c r="G178" s="130" t="s">
        <v>315</v>
      </c>
      <c r="H178" s="131">
        <v>1</v>
      </c>
      <c r="I178" s="132"/>
      <c r="J178" s="133">
        <f>ROUND(I178*H178,2)</f>
        <v>0</v>
      </c>
      <c r="K178" s="129" t="s">
        <v>316</v>
      </c>
      <c r="L178" s="31"/>
      <c r="M178" s="134" t="s">
        <v>3</v>
      </c>
      <c r="N178" s="135" t="s">
        <v>41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140</v>
      </c>
      <c r="AT178" s="138" t="s">
        <v>135</v>
      </c>
      <c r="AU178" s="138" t="s">
        <v>78</v>
      </c>
      <c r="AY178" s="16" t="s">
        <v>132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78</v>
      </c>
      <c r="BK178" s="139">
        <f>ROUND(I178*H178,2)</f>
        <v>0</v>
      </c>
      <c r="BL178" s="16" t="s">
        <v>140</v>
      </c>
      <c r="BM178" s="138" t="s">
        <v>317</v>
      </c>
    </row>
    <row r="179" spans="2:65" s="1" customFormat="1" ht="24.2" customHeight="1" x14ac:dyDescent="0.2">
      <c r="B179" s="126"/>
      <c r="C179" s="127" t="s">
        <v>318</v>
      </c>
      <c r="D179" s="127" t="s">
        <v>135</v>
      </c>
      <c r="E179" s="128" t="s">
        <v>319</v>
      </c>
      <c r="F179" s="129" t="s">
        <v>320</v>
      </c>
      <c r="G179" s="130" t="s">
        <v>321</v>
      </c>
      <c r="H179" s="131">
        <v>95</v>
      </c>
      <c r="I179" s="132"/>
      <c r="J179" s="133">
        <f>ROUND(I179*H179,2)</f>
        <v>0</v>
      </c>
      <c r="K179" s="129" t="s">
        <v>3</v>
      </c>
      <c r="L179" s="31"/>
      <c r="M179" s="134" t="s">
        <v>3</v>
      </c>
      <c r="N179" s="135" t="s">
        <v>41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140</v>
      </c>
      <c r="AT179" s="138" t="s">
        <v>135</v>
      </c>
      <c r="AU179" s="138" t="s">
        <v>78</v>
      </c>
      <c r="AY179" s="16" t="s">
        <v>132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6" t="s">
        <v>78</v>
      </c>
      <c r="BK179" s="139">
        <f>ROUND(I179*H179,2)</f>
        <v>0</v>
      </c>
      <c r="BL179" s="16" t="s">
        <v>140</v>
      </c>
      <c r="BM179" s="138" t="s">
        <v>322</v>
      </c>
    </row>
    <row r="180" spans="2:65" s="1" customFormat="1" ht="24.2" customHeight="1" x14ac:dyDescent="0.2">
      <c r="B180" s="126"/>
      <c r="C180" s="127" t="s">
        <v>200</v>
      </c>
      <c r="D180" s="127" t="s">
        <v>135</v>
      </c>
      <c r="E180" s="128" t="s">
        <v>323</v>
      </c>
      <c r="F180" s="129" t="s">
        <v>324</v>
      </c>
      <c r="G180" s="130" t="s">
        <v>321</v>
      </c>
      <c r="H180" s="131">
        <v>95</v>
      </c>
      <c r="I180" s="132"/>
      <c r="J180" s="133">
        <f>ROUND(I180*H180,2)</f>
        <v>0</v>
      </c>
      <c r="K180" s="129" t="s">
        <v>3</v>
      </c>
      <c r="L180" s="31"/>
      <c r="M180" s="170" t="s">
        <v>3</v>
      </c>
      <c r="N180" s="171" t="s">
        <v>41</v>
      </c>
      <c r="O180" s="172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AR180" s="138" t="s">
        <v>140</v>
      </c>
      <c r="AT180" s="138" t="s">
        <v>135</v>
      </c>
      <c r="AU180" s="138" t="s">
        <v>78</v>
      </c>
      <c r="AY180" s="16" t="s">
        <v>132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78</v>
      </c>
      <c r="BK180" s="139">
        <f>ROUND(I180*H180,2)</f>
        <v>0</v>
      </c>
      <c r="BL180" s="16" t="s">
        <v>140</v>
      </c>
      <c r="BM180" s="138" t="s">
        <v>325</v>
      </c>
    </row>
    <row r="181" spans="2:65" s="1" customFormat="1" ht="6.95" customHeight="1" x14ac:dyDescent="0.2">
      <c r="B181" s="40"/>
      <c r="C181" s="41"/>
      <c r="D181" s="41"/>
      <c r="E181" s="41"/>
      <c r="F181" s="41"/>
      <c r="G181" s="41"/>
      <c r="H181" s="41"/>
      <c r="I181" s="41"/>
      <c r="J181" s="41"/>
      <c r="K181" s="41"/>
      <c r="L181" s="31"/>
    </row>
  </sheetData>
  <autoFilter ref="C86:K180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100-000000000000}"/>
    <hyperlink ref="F95" r:id="rId2" xr:uid="{00000000-0004-0000-0100-000001000000}"/>
    <hyperlink ref="F99" r:id="rId3" xr:uid="{00000000-0004-0000-0100-000002000000}"/>
    <hyperlink ref="F104" r:id="rId4" xr:uid="{00000000-0004-0000-0100-000003000000}"/>
    <hyperlink ref="F106" r:id="rId5" xr:uid="{00000000-0004-0000-0100-000004000000}"/>
    <hyperlink ref="F108" r:id="rId6" xr:uid="{00000000-0004-0000-0100-000005000000}"/>
    <hyperlink ref="F110" r:id="rId7" xr:uid="{00000000-0004-0000-0100-000006000000}"/>
    <hyperlink ref="F114" r:id="rId8" xr:uid="{00000000-0004-0000-0100-000007000000}"/>
    <hyperlink ref="F118" r:id="rId9" xr:uid="{00000000-0004-0000-0100-000008000000}"/>
    <hyperlink ref="F128" r:id="rId10" xr:uid="{00000000-0004-0000-0100-000009000000}"/>
    <hyperlink ref="F135" r:id="rId11" xr:uid="{00000000-0004-0000-0100-00000A000000}"/>
    <hyperlink ref="F137" r:id="rId12" xr:uid="{00000000-0004-0000-0100-00000B000000}"/>
    <hyperlink ref="F140" r:id="rId13" xr:uid="{00000000-0004-0000-0100-00000C000000}"/>
    <hyperlink ref="F144" r:id="rId14" xr:uid="{00000000-0004-0000-0100-00000D000000}"/>
    <hyperlink ref="F146" r:id="rId15" xr:uid="{00000000-0004-0000-0100-00000E000000}"/>
    <hyperlink ref="F149" r:id="rId16" xr:uid="{00000000-0004-0000-0100-00000F000000}"/>
    <hyperlink ref="F152" r:id="rId17" xr:uid="{00000000-0004-0000-0100-000010000000}"/>
    <hyperlink ref="F156" r:id="rId18" xr:uid="{00000000-0004-0000-0100-000011000000}"/>
    <hyperlink ref="F166" r:id="rId19" xr:uid="{00000000-0004-0000-0100-000012000000}"/>
    <hyperlink ref="F168" r:id="rId20" xr:uid="{00000000-0004-0000-0100-000013000000}"/>
    <hyperlink ref="F171" r:id="rId21" xr:uid="{00000000-0004-0000-0100-000014000000}"/>
    <hyperlink ref="F176" r:id="rId22" xr:uid="{00000000-0004-0000-0100-000015000000}"/>
  </hyperlinks>
  <pageMargins left="0.39374999999999999" right="0.39374999999999999" top="0.39374999999999999" bottom="0.39374999999999999" header="0" footer="0"/>
  <pageSetup paperSize="9" fitToHeight="100" orientation="portrait" blackAndWhite="1" r:id="rId23"/>
  <headerFooter>
    <oddFooter>&amp;CStrana &amp;P z &amp;N</oddFooter>
  </headerFooter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7" t="s">
        <v>6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6" t="s">
        <v>83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 x14ac:dyDescent="0.2">
      <c r="B4" s="19"/>
      <c r="D4" s="20" t="s">
        <v>102</v>
      </c>
      <c r="L4" s="19"/>
      <c r="M4" s="84" t="s">
        <v>11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26.25" customHeight="1" x14ac:dyDescent="0.2">
      <c r="B7" s="19"/>
      <c r="E7" s="298" t="str">
        <f>'Rekapitulace stavby'!K6</f>
        <v>Milovice-Výměna oken v panelových domech, ulice Topolová, č.p. 594-596, 597-599, 614-615</v>
      </c>
      <c r="F7" s="299"/>
      <c r="G7" s="299"/>
      <c r="H7" s="299"/>
      <c r="L7" s="19"/>
    </row>
    <row r="8" spans="2:46" s="1" customFormat="1" ht="12" customHeight="1" x14ac:dyDescent="0.2">
      <c r="B8" s="31"/>
      <c r="D8" s="26" t="s">
        <v>103</v>
      </c>
      <c r="L8" s="31"/>
    </row>
    <row r="9" spans="2:46" s="1" customFormat="1" ht="16.5" customHeight="1" x14ac:dyDescent="0.2">
      <c r="B9" s="31"/>
      <c r="E9" s="260" t="s">
        <v>326</v>
      </c>
      <c r="F9" s="300"/>
      <c r="G9" s="300"/>
      <c r="H9" s="300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26</v>
      </c>
      <c r="I12" s="26" t="s">
        <v>22</v>
      </c>
      <c r="J12" s="48" t="str">
        <f>'Rekapitulace stavby'!AN8</f>
        <v>10. 8. 2022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 x14ac:dyDescent="0.2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301" t="str">
        <f>'Rekapitulace stavby'!E14</f>
        <v>Vyplň údaj</v>
      </c>
      <c r="F18" s="281"/>
      <c r="G18" s="281"/>
      <c r="H18" s="28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 x14ac:dyDescent="0.2">
      <c r="B21" s="31"/>
      <c r="E21" s="24" t="s">
        <v>26</v>
      </c>
      <c r="I21" s="26" t="s">
        <v>27</v>
      </c>
      <c r="J21" s="24" t="s">
        <v>3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25</v>
      </c>
      <c r="J23" s="24" t="s">
        <v>3</v>
      </c>
      <c r="L23" s="31"/>
    </row>
    <row r="24" spans="2:12" s="1" customFormat="1" ht="18" customHeight="1" x14ac:dyDescent="0.2">
      <c r="B24" s="31"/>
      <c r="E24" s="24" t="s">
        <v>33</v>
      </c>
      <c r="I24" s="26" t="s">
        <v>27</v>
      </c>
      <c r="J24" s="24" t="s">
        <v>3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85"/>
      <c r="E27" s="286" t="s">
        <v>3</v>
      </c>
      <c r="F27" s="286"/>
      <c r="G27" s="286"/>
      <c r="H27" s="286"/>
      <c r="L27" s="85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 x14ac:dyDescent="0.2">
      <c r="B30" s="31"/>
      <c r="D30" s="86" t="s">
        <v>36</v>
      </c>
      <c r="J30" s="62">
        <f>ROUND(J87, 2)</f>
        <v>0</v>
      </c>
      <c r="L30" s="31"/>
    </row>
    <row r="31" spans="2:12" s="1" customFormat="1" ht="6.95" customHeight="1" x14ac:dyDescent="0.2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 x14ac:dyDescent="0.2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 x14ac:dyDescent="0.2">
      <c r="B33" s="31"/>
      <c r="D33" s="51" t="s">
        <v>40</v>
      </c>
      <c r="E33" s="26" t="s">
        <v>41</v>
      </c>
      <c r="F33" s="87">
        <f>ROUND((SUM(BE87:BE179)),  2)</f>
        <v>0</v>
      </c>
      <c r="I33" s="88">
        <v>0.21</v>
      </c>
      <c r="J33" s="87">
        <f>ROUND(((SUM(BE87:BE179))*I33),  2)</f>
        <v>0</v>
      </c>
      <c r="L33" s="31"/>
    </row>
    <row r="34" spans="2:12" s="1" customFormat="1" ht="14.45" customHeight="1" x14ac:dyDescent="0.2">
      <c r="B34" s="31"/>
      <c r="E34" s="26" t="s">
        <v>42</v>
      </c>
      <c r="F34" s="87">
        <f>ROUND((SUM(BF87:BF179)),  2)</f>
        <v>0</v>
      </c>
      <c r="I34" s="88">
        <v>0.15</v>
      </c>
      <c r="J34" s="87">
        <f>ROUND(((SUM(BF87:BF179))*I34),  2)</f>
        <v>0</v>
      </c>
      <c r="L34" s="31"/>
    </row>
    <row r="35" spans="2:12" s="1" customFormat="1" ht="14.45" hidden="1" customHeight="1" x14ac:dyDescent="0.2">
      <c r="B35" s="31"/>
      <c r="E35" s="26" t="s">
        <v>43</v>
      </c>
      <c r="F35" s="87">
        <f>ROUND((SUM(BG87:BG179)),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 x14ac:dyDescent="0.2">
      <c r="B36" s="31"/>
      <c r="E36" s="26" t="s">
        <v>44</v>
      </c>
      <c r="F36" s="87">
        <f>ROUND((SUM(BH87:BH179)),  2)</f>
        <v>0</v>
      </c>
      <c r="I36" s="88">
        <v>0.15</v>
      </c>
      <c r="J36" s="87">
        <f>0</f>
        <v>0</v>
      </c>
      <c r="L36" s="31"/>
    </row>
    <row r="37" spans="2:12" s="1" customFormat="1" ht="14.45" hidden="1" customHeight="1" x14ac:dyDescent="0.2">
      <c r="B37" s="31"/>
      <c r="E37" s="26" t="s">
        <v>45</v>
      </c>
      <c r="F37" s="87">
        <f>ROUND((SUM(BI87:BI179)),  2)</f>
        <v>0</v>
      </c>
      <c r="I37" s="88">
        <v>0</v>
      </c>
      <c r="J37" s="87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89"/>
      <c r="D39" s="90" t="s">
        <v>46</v>
      </c>
      <c r="E39" s="53"/>
      <c r="F39" s="53"/>
      <c r="G39" s="91" t="s">
        <v>47</v>
      </c>
      <c r="H39" s="92" t="s">
        <v>48</v>
      </c>
      <c r="I39" s="53"/>
      <c r="J39" s="93">
        <f>SUM(J30:J37)</f>
        <v>0</v>
      </c>
      <c r="K39" s="94"/>
      <c r="L39" s="31"/>
    </row>
    <row r="40" spans="2:12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 x14ac:dyDescent="0.2">
      <c r="B45" s="31"/>
      <c r="C45" s="20" t="s">
        <v>105</v>
      </c>
      <c r="L45" s="31"/>
    </row>
    <row r="46" spans="2:12" s="1" customFormat="1" ht="6.95" customHeight="1" x14ac:dyDescent="0.2">
      <c r="B46" s="31"/>
      <c r="L46" s="31"/>
    </row>
    <row r="47" spans="2:12" s="1" customFormat="1" ht="12" customHeight="1" x14ac:dyDescent="0.2">
      <c r="B47" s="31"/>
      <c r="C47" s="26" t="s">
        <v>16</v>
      </c>
      <c r="L47" s="31"/>
    </row>
    <row r="48" spans="2:12" s="1" customFormat="1" ht="26.25" customHeight="1" x14ac:dyDescent="0.2">
      <c r="B48" s="31"/>
      <c r="E48" s="298" t="str">
        <f>E7</f>
        <v>Milovice-Výměna oken v panelových domech, ulice Topolová, č.p. 594-596, 597-599, 614-615</v>
      </c>
      <c r="F48" s="299"/>
      <c r="G48" s="299"/>
      <c r="H48" s="299"/>
      <c r="L48" s="31"/>
    </row>
    <row r="49" spans="2:47" s="1" customFormat="1" ht="12" customHeight="1" x14ac:dyDescent="0.2">
      <c r="B49" s="31"/>
      <c r="C49" s="26" t="s">
        <v>103</v>
      </c>
      <c r="L49" s="31"/>
    </row>
    <row r="50" spans="2:47" s="1" customFormat="1" ht="16.5" customHeight="1" x14ac:dyDescent="0.2">
      <c r="B50" s="31"/>
      <c r="E50" s="260" t="str">
        <f>E9</f>
        <v>Objekt2 - 595</v>
      </c>
      <c r="F50" s="300"/>
      <c r="G50" s="300"/>
      <c r="H50" s="300"/>
      <c r="L50" s="31"/>
    </row>
    <row r="51" spans="2:47" s="1" customFormat="1" ht="6.95" customHeight="1" x14ac:dyDescent="0.2">
      <c r="B51" s="31"/>
      <c r="L51" s="31"/>
    </row>
    <row r="52" spans="2:47" s="1" customFormat="1" ht="12" customHeight="1" x14ac:dyDescent="0.2">
      <c r="B52" s="31"/>
      <c r="C52" s="26" t="s">
        <v>20</v>
      </c>
      <c r="F52" s="24" t="str">
        <f>F12</f>
        <v xml:space="preserve"> </v>
      </c>
      <c r="I52" s="26" t="s">
        <v>22</v>
      </c>
      <c r="J52" s="48" t="str">
        <f>IF(J12="","",J12)</f>
        <v>10. 8. 2022</v>
      </c>
      <c r="L52" s="31"/>
    </row>
    <row r="53" spans="2:47" s="1" customFormat="1" ht="6.95" customHeight="1" x14ac:dyDescent="0.2">
      <c r="B53" s="31"/>
      <c r="L53" s="31"/>
    </row>
    <row r="54" spans="2:47" s="1" customFormat="1" ht="15.2" customHeight="1" x14ac:dyDescent="0.2">
      <c r="B54" s="31"/>
      <c r="C54" s="26" t="s">
        <v>24</v>
      </c>
      <c r="F54" s="24" t="str">
        <f>E15</f>
        <v xml:space="preserve"> </v>
      </c>
      <c r="I54" s="26" t="s">
        <v>30</v>
      </c>
      <c r="J54" s="29" t="str">
        <f>E21</f>
        <v xml:space="preserve"> </v>
      </c>
      <c r="L54" s="31"/>
    </row>
    <row r="55" spans="2:47" s="1" customFormat="1" ht="15.2" customHeight="1" x14ac:dyDescent="0.2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Budgets4u s.r.o.</v>
      </c>
      <c r="L55" s="31"/>
    </row>
    <row r="56" spans="2:47" s="1" customFormat="1" ht="10.35" customHeight="1" x14ac:dyDescent="0.2">
      <c r="B56" s="31"/>
      <c r="L56" s="31"/>
    </row>
    <row r="57" spans="2:47" s="1" customFormat="1" ht="29.25" customHeight="1" x14ac:dyDescent="0.2">
      <c r="B57" s="31"/>
      <c r="C57" s="95" t="s">
        <v>106</v>
      </c>
      <c r="D57" s="89"/>
      <c r="E57" s="89"/>
      <c r="F57" s="89"/>
      <c r="G57" s="89"/>
      <c r="H57" s="89"/>
      <c r="I57" s="89"/>
      <c r="J57" s="96" t="s">
        <v>107</v>
      </c>
      <c r="K57" s="89"/>
      <c r="L57" s="31"/>
    </row>
    <row r="58" spans="2:47" s="1" customFormat="1" ht="10.35" customHeight="1" x14ac:dyDescent="0.2">
      <c r="B58" s="31"/>
      <c r="L58" s="31"/>
    </row>
    <row r="59" spans="2:47" s="1" customFormat="1" ht="22.9" customHeight="1" x14ac:dyDescent="0.2">
      <c r="B59" s="31"/>
      <c r="C59" s="97" t="s">
        <v>68</v>
      </c>
      <c r="J59" s="62">
        <f>J87</f>
        <v>0</v>
      </c>
      <c r="L59" s="31"/>
      <c r="AU59" s="16" t="s">
        <v>108</v>
      </c>
    </row>
    <row r="60" spans="2:47" s="8" customFormat="1" ht="24.95" customHeight="1" x14ac:dyDescent="0.2">
      <c r="B60" s="98"/>
      <c r="D60" s="99" t="s">
        <v>109</v>
      </c>
      <c r="E60" s="100"/>
      <c r="F60" s="100"/>
      <c r="G60" s="100"/>
      <c r="H60" s="100"/>
      <c r="I60" s="100"/>
      <c r="J60" s="101">
        <f>J88</f>
        <v>0</v>
      </c>
      <c r="L60" s="98"/>
    </row>
    <row r="61" spans="2:47" s="9" customFormat="1" ht="19.899999999999999" customHeight="1" x14ac:dyDescent="0.2">
      <c r="B61" s="102"/>
      <c r="D61" s="103" t="s">
        <v>110</v>
      </c>
      <c r="E61" s="104"/>
      <c r="F61" s="104"/>
      <c r="G61" s="104"/>
      <c r="H61" s="104"/>
      <c r="I61" s="104"/>
      <c r="J61" s="105">
        <f>J89</f>
        <v>0</v>
      </c>
      <c r="L61" s="102"/>
    </row>
    <row r="62" spans="2:47" s="9" customFormat="1" ht="19.899999999999999" customHeight="1" x14ac:dyDescent="0.2">
      <c r="B62" s="102"/>
      <c r="D62" s="103" t="s">
        <v>111</v>
      </c>
      <c r="E62" s="104"/>
      <c r="F62" s="104"/>
      <c r="G62" s="104"/>
      <c r="H62" s="104"/>
      <c r="I62" s="104"/>
      <c r="J62" s="105">
        <f>J102</f>
        <v>0</v>
      </c>
      <c r="L62" s="102"/>
    </row>
    <row r="63" spans="2:47" s="8" customFormat="1" ht="24.95" customHeight="1" x14ac:dyDescent="0.2">
      <c r="B63" s="98"/>
      <c r="D63" s="99" t="s">
        <v>112</v>
      </c>
      <c r="E63" s="100"/>
      <c r="F63" s="100"/>
      <c r="G63" s="100"/>
      <c r="H63" s="100"/>
      <c r="I63" s="100"/>
      <c r="J63" s="101">
        <f>J111</f>
        <v>0</v>
      </c>
      <c r="L63" s="98"/>
    </row>
    <row r="64" spans="2:47" s="9" customFormat="1" ht="19.899999999999999" customHeight="1" x14ac:dyDescent="0.2">
      <c r="B64" s="102"/>
      <c r="D64" s="103" t="s">
        <v>113</v>
      </c>
      <c r="E64" s="104"/>
      <c r="F64" s="104"/>
      <c r="G64" s="104"/>
      <c r="H64" s="104"/>
      <c r="I64" s="104"/>
      <c r="J64" s="105">
        <f>J112</f>
        <v>0</v>
      </c>
      <c r="L64" s="102"/>
    </row>
    <row r="65" spans="2:12" s="9" customFormat="1" ht="19.899999999999999" customHeight="1" x14ac:dyDescent="0.2">
      <c r="B65" s="102"/>
      <c r="D65" s="103" t="s">
        <v>114</v>
      </c>
      <c r="E65" s="104"/>
      <c r="F65" s="104"/>
      <c r="G65" s="104"/>
      <c r="H65" s="104"/>
      <c r="I65" s="104"/>
      <c r="J65" s="105">
        <f>J137</f>
        <v>0</v>
      </c>
      <c r="L65" s="102"/>
    </row>
    <row r="66" spans="2:12" s="9" customFormat="1" ht="19.899999999999999" customHeight="1" x14ac:dyDescent="0.2">
      <c r="B66" s="102"/>
      <c r="D66" s="103" t="s">
        <v>115</v>
      </c>
      <c r="E66" s="104"/>
      <c r="F66" s="104"/>
      <c r="G66" s="104"/>
      <c r="H66" s="104"/>
      <c r="I66" s="104"/>
      <c r="J66" s="105">
        <f>J168</f>
        <v>0</v>
      </c>
      <c r="L66" s="102"/>
    </row>
    <row r="67" spans="2:12" s="8" customFormat="1" ht="24.95" customHeight="1" x14ac:dyDescent="0.2">
      <c r="B67" s="98"/>
      <c r="D67" s="99" t="s">
        <v>116</v>
      </c>
      <c r="E67" s="100"/>
      <c r="F67" s="100"/>
      <c r="G67" s="100"/>
      <c r="H67" s="100"/>
      <c r="I67" s="100"/>
      <c r="J67" s="101">
        <f>J176</f>
        <v>0</v>
      </c>
      <c r="L67" s="98"/>
    </row>
    <row r="68" spans="2:12" s="1" customFormat="1" ht="21.75" customHeight="1" x14ac:dyDescent="0.2">
      <c r="B68" s="31"/>
      <c r="L68" s="31"/>
    </row>
    <row r="69" spans="2:12" s="1" customFormat="1" ht="6.95" customHeight="1" x14ac:dyDescent="0.2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5" customHeight="1" x14ac:dyDescent="0.2">
      <c r="B74" s="31"/>
      <c r="C74" s="20" t="s">
        <v>117</v>
      </c>
      <c r="L74" s="31"/>
    </row>
    <row r="75" spans="2:12" s="1" customFormat="1" ht="6.95" customHeight="1" x14ac:dyDescent="0.2">
      <c r="B75" s="31"/>
      <c r="L75" s="31"/>
    </row>
    <row r="76" spans="2:12" s="1" customFormat="1" ht="12" customHeight="1" x14ac:dyDescent="0.2">
      <c r="B76" s="31"/>
      <c r="C76" s="26" t="s">
        <v>16</v>
      </c>
      <c r="L76" s="31"/>
    </row>
    <row r="77" spans="2:12" s="1" customFormat="1" ht="26.25" customHeight="1" x14ac:dyDescent="0.2">
      <c r="B77" s="31"/>
      <c r="E77" s="298" t="str">
        <f>E7</f>
        <v>Milovice-Výměna oken v panelových domech, ulice Topolová, č.p. 594-596, 597-599, 614-615</v>
      </c>
      <c r="F77" s="299"/>
      <c r="G77" s="299"/>
      <c r="H77" s="299"/>
      <c r="L77" s="31"/>
    </row>
    <row r="78" spans="2:12" s="1" customFormat="1" ht="12" customHeight="1" x14ac:dyDescent="0.2">
      <c r="B78" s="31"/>
      <c r="C78" s="26" t="s">
        <v>103</v>
      </c>
      <c r="L78" s="31"/>
    </row>
    <row r="79" spans="2:12" s="1" customFormat="1" ht="16.5" customHeight="1" x14ac:dyDescent="0.2">
      <c r="B79" s="31"/>
      <c r="E79" s="260" t="str">
        <f>E9</f>
        <v>Objekt2 - 595</v>
      </c>
      <c r="F79" s="300"/>
      <c r="G79" s="300"/>
      <c r="H79" s="300"/>
      <c r="L79" s="31"/>
    </row>
    <row r="80" spans="2:12" s="1" customFormat="1" ht="6.95" customHeight="1" x14ac:dyDescent="0.2">
      <c r="B80" s="31"/>
      <c r="L80" s="31"/>
    </row>
    <row r="81" spans="2:65" s="1" customFormat="1" ht="12" customHeight="1" x14ac:dyDescent="0.2">
      <c r="B81" s="31"/>
      <c r="C81" s="26" t="s">
        <v>20</v>
      </c>
      <c r="F81" s="24" t="str">
        <f>F12</f>
        <v xml:space="preserve"> </v>
      </c>
      <c r="I81" s="26" t="s">
        <v>22</v>
      </c>
      <c r="J81" s="48" t="str">
        <f>IF(J12="","",J12)</f>
        <v>10. 8. 2022</v>
      </c>
      <c r="L81" s="31"/>
    </row>
    <row r="82" spans="2:65" s="1" customFormat="1" ht="6.95" customHeight="1" x14ac:dyDescent="0.2">
      <c r="B82" s="31"/>
      <c r="L82" s="31"/>
    </row>
    <row r="83" spans="2:65" s="1" customFormat="1" ht="15.2" customHeight="1" x14ac:dyDescent="0.2">
      <c r="B83" s="31"/>
      <c r="C83" s="26" t="s">
        <v>24</v>
      </c>
      <c r="F83" s="24" t="str">
        <f>E15</f>
        <v xml:space="preserve"> </v>
      </c>
      <c r="I83" s="26" t="s">
        <v>30</v>
      </c>
      <c r="J83" s="29" t="str">
        <f>E21</f>
        <v xml:space="preserve"> </v>
      </c>
      <c r="L83" s="31"/>
    </row>
    <row r="84" spans="2:65" s="1" customFormat="1" ht="15.2" customHeight="1" x14ac:dyDescent="0.2">
      <c r="B84" s="31"/>
      <c r="C84" s="26" t="s">
        <v>28</v>
      </c>
      <c r="F84" s="24" t="str">
        <f>IF(E18="","",E18)</f>
        <v>Vyplň údaj</v>
      </c>
      <c r="I84" s="26" t="s">
        <v>32</v>
      </c>
      <c r="J84" s="29" t="str">
        <f>E24</f>
        <v>Budgets4u s.r.o.</v>
      </c>
      <c r="L84" s="31"/>
    </row>
    <row r="85" spans="2:65" s="1" customFormat="1" ht="10.35" customHeight="1" x14ac:dyDescent="0.2">
      <c r="B85" s="31"/>
      <c r="L85" s="31"/>
    </row>
    <row r="86" spans="2:65" s="10" customFormat="1" ht="29.25" customHeight="1" x14ac:dyDescent="0.2">
      <c r="B86" s="106"/>
      <c r="C86" s="107" t="s">
        <v>118</v>
      </c>
      <c r="D86" s="108" t="s">
        <v>55</v>
      </c>
      <c r="E86" s="108" t="s">
        <v>51</v>
      </c>
      <c r="F86" s="108" t="s">
        <v>52</v>
      </c>
      <c r="G86" s="108" t="s">
        <v>119</v>
      </c>
      <c r="H86" s="108" t="s">
        <v>120</v>
      </c>
      <c r="I86" s="108" t="s">
        <v>121</v>
      </c>
      <c r="J86" s="108" t="s">
        <v>107</v>
      </c>
      <c r="K86" s="109" t="s">
        <v>122</v>
      </c>
      <c r="L86" s="106"/>
      <c r="M86" s="55" t="s">
        <v>3</v>
      </c>
      <c r="N86" s="56" t="s">
        <v>40</v>
      </c>
      <c r="O86" s="56" t="s">
        <v>123</v>
      </c>
      <c r="P86" s="56" t="s">
        <v>124</v>
      </c>
      <c r="Q86" s="56" t="s">
        <v>125</v>
      </c>
      <c r="R86" s="56" t="s">
        <v>126</v>
      </c>
      <c r="S86" s="56" t="s">
        <v>127</v>
      </c>
      <c r="T86" s="57" t="s">
        <v>128</v>
      </c>
    </row>
    <row r="87" spans="2:65" s="1" customFormat="1" ht="22.9" customHeight="1" x14ac:dyDescent="0.25">
      <c r="B87" s="31"/>
      <c r="C87" s="60" t="s">
        <v>129</v>
      </c>
      <c r="J87" s="110">
        <f>BK87</f>
        <v>0</v>
      </c>
      <c r="L87" s="31"/>
      <c r="M87" s="58"/>
      <c r="N87" s="49"/>
      <c r="O87" s="49"/>
      <c r="P87" s="111">
        <f>P88+P111+P176</f>
        <v>0</v>
      </c>
      <c r="Q87" s="49"/>
      <c r="R87" s="111">
        <f>R88+R111+R176</f>
        <v>4.3471472000000002</v>
      </c>
      <c r="S87" s="49"/>
      <c r="T87" s="112">
        <f>T88+T111+T176</f>
        <v>6.7288220000000001</v>
      </c>
      <c r="AT87" s="16" t="s">
        <v>69</v>
      </c>
      <c r="AU87" s="16" t="s">
        <v>108</v>
      </c>
      <c r="BK87" s="113">
        <f>BK88+BK111+BK176</f>
        <v>0</v>
      </c>
    </row>
    <row r="88" spans="2:65" s="11" customFormat="1" ht="25.9" customHeight="1" x14ac:dyDescent="0.2">
      <c r="B88" s="114"/>
      <c r="D88" s="115" t="s">
        <v>69</v>
      </c>
      <c r="E88" s="116" t="s">
        <v>130</v>
      </c>
      <c r="F88" s="116" t="s">
        <v>131</v>
      </c>
      <c r="I88" s="117"/>
      <c r="J88" s="118">
        <f>BK88</f>
        <v>0</v>
      </c>
      <c r="L88" s="114"/>
      <c r="M88" s="119"/>
      <c r="P88" s="120">
        <f>P89+P102</f>
        <v>0</v>
      </c>
      <c r="R88" s="120">
        <f>R89+R102</f>
        <v>0</v>
      </c>
      <c r="T88" s="121">
        <f>T89+T102</f>
        <v>6.3572100000000002</v>
      </c>
      <c r="AR88" s="115" t="s">
        <v>78</v>
      </c>
      <c r="AT88" s="122" t="s">
        <v>69</v>
      </c>
      <c r="AU88" s="122" t="s">
        <v>70</v>
      </c>
      <c r="AY88" s="115" t="s">
        <v>132</v>
      </c>
      <c r="BK88" s="123">
        <f>BK89+BK102</f>
        <v>0</v>
      </c>
    </row>
    <row r="89" spans="2:65" s="11" customFormat="1" ht="22.9" customHeight="1" x14ac:dyDescent="0.2">
      <c r="B89" s="114"/>
      <c r="D89" s="115" t="s">
        <v>69</v>
      </c>
      <c r="E89" s="124" t="s">
        <v>133</v>
      </c>
      <c r="F89" s="124" t="s">
        <v>134</v>
      </c>
      <c r="I89" s="117"/>
      <c r="J89" s="125">
        <f>BK89</f>
        <v>0</v>
      </c>
      <c r="L89" s="114"/>
      <c r="M89" s="119"/>
      <c r="P89" s="120">
        <f>SUM(P90:P101)</f>
        <v>0</v>
      </c>
      <c r="R89" s="120">
        <f>SUM(R90:R101)</f>
        <v>0</v>
      </c>
      <c r="T89" s="121">
        <f>SUM(T90:T101)</f>
        <v>6.3572100000000002</v>
      </c>
      <c r="AR89" s="115" t="s">
        <v>78</v>
      </c>
      <c r="AT89" s="122" t="s">
        <v>69</v>
      </c>
      <c r="AU89" s="122" t="s">
        <v>78</v>
      </c>
      <c r="AY89" s="115" t="s">
        <v>132</v>
      </c>
      <c r="BK89" s="123">
        <f>SUM(BK90:BK101)</f>
        <v>0</v>
      </c>
    </row>
    <row r="90" spans="2:65" s="1" customFormat="1" ht="33" customHeight="1" x14ac:dyDescent="0.2">
      <c r="B90" s="126"/>
      <c r="C90" s="127" t="s">
        <v>78</v>
      </c>
      <c r="D90" s="127" t="s">
        <v>135</v>
      </c>
      <c r="E90" s="128" t="s">
        <v>136</v>
      </c>
      <c r="F90" s="129" t="s">
        <v>137</v>
      </c>
      <c r="G90" s="130" t="s">
        <v>138</v>
      </c>
      <c r="H90" s="131">
        <v>15.39</v>
      </c>
      <c r="I90" s="132"/>
      <c r="J90" s="133">
        <f>ROUND(I90*H90,2)</f>
        <v>0</v>
      </c>
      <c r="K90" s="129" t="s">
        <v>139</v>
      </c>
      <c r="L90" s="31"/>
      <c r="M90" s="134" t="s">
        <v>3</v>
      </c>
      <c r="N90" s="135" t="s">
        <v>41</v>
      </c>
      <c r="P90" s="136">
        <f>O90*H90</f>
        <v>0</v>
      </c>
      <c r="Q90" s="136">
        <v>0</v>
      </c>
      <c r="R90" s="136">
        <f>Q90*H90</f>
        <v>0</v>
      </c>
      <c r="S90" s="136">
        <v>5.8999999999999997E-2</v>
      </c>
      <c r="T90" s="137">
        <f>S90*H90</f>
        <v>0.90800999999999998</v>
      </c>
      <c r="AR90" s="138" t="s">
        <v>140</v>
      </c>
      <c r="AT90" s="138" t="s">
        <v>135</v>
      </c>
      <c r="AU90" s="138" t="s">
        <v>80</v>
      </c>
      <c r="AY90" s="16" t="s">
        <v>132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6" t="s">
        <v>78</v>
      </c>
      <c r="BK90" s="139">
        <f>ROUND(I90*H90,2)</f>
        <v>0</v>
      </c>
      <c r="BL90" s="16" t="s">
        <v>140</v>
      </c>
      <c r="BM90" s="138" t="s">
        <v>327</v>
      </c>
    </row>
    <row r="91" spans="2:65" s="1" customFormat="1" ht="11.25" x14ac:dyDescent="0.2">
      <c r="B91" s="31"/>
      <c r="D91" s="140" t="s">
        <v>142</v>
      </c>
      <c r="F91" s="141" t="s">
        <v>143</v>
      </c>
      <c r="I91" s="142"/>
      <c r="L91" s="31"/>
      <c r="M91" s="143"/>
      <c r="T91" s="52"/>
      <c r="AT91" s="16" t="s">
        <v>142</v>
      </c>
      <c r="AU91" s="16" t="s">
        <v>80</v>
      </c>
    </row>
    <row r="92" spans="2:65" s="12" customFormat="1" ht="11.25" x14ac:dyDescent="0.2">
      <c r="B92" s="144"/>
      <c r="D92" s="145" t="s">
        <v>144</v>
      </c>
      <c r="E92" s="146" t="s">
        <v>3</v>
      </c>
      <c r="F92" s="147" t="s">
        <v>145</v>
      </c>
      <c r="H92" s="148">
        <v>15.39</v>
      </c>
      <c r="I92" s="149"/>
      <c r="L92" s="144"/>
      <c r="M92" s="150"/>
      <c r="T92" s="151"/>
      <c r="AT92" s="146" t="s">
        <v>144</v>
      </c>
      <c r="AU92" s="146" t="s">
        <v>80</v>
      </c>
      <c r="AV92" s="12" t="s">
        <v>80</v>
      </c>
      <c r="AW92" s="12" t="s">
        <v>31</v>
      </c>
      <c r="AX92" s="12" t="s">
        <v>70</v>
      </c>
      <c r="AY92" s="146" t="s">
        <v>132</v>
      </c>
    </row>
    <row r="93" spans="2:65" s="13" customFormat="1" ht="11.25" x14ac:dyDescent="0.2">
      <c r="B93" s="152"/>
      <c r="D93" s="145" t="s">
        <v>144</v>
      </c>
      <c r="E93" s="153" t="s">
        <v>3</v>
      </c>
      <c r="F93" s="154" t="s">
        <v>146</v>
      </c>
      <c r="H93" s="155">
        <v>15.39</v>
      </c>
      <c r="I93" s="156"/>
      <c r="L93" s="152"/>
      <c r="M93" s="157"/>
      <c r="T93" s="158"/>
      <c r="AT93" s="153" t="s">
        <v>144</v>
      </c>
      <c r="AU93" s="153" t="s">
        <v>80</v>
      </c>
      <c r="AV93" s="13" t="s">
        <v>140</v>
      </c>
      <c r="AW93" s="13" t="s">
        <v>31</v>
      </c>
      <c r="AX93" s="13" t="s">
        <v>78</v>
      </c>
      <c r="AY93" s="153" t="s">
        <v>132</v>
      </c>
    </row>
    <row r="94" spans="2:65" s="1" customFormat="1" ht="33" customHeight="1" x14ac:dyDescent="0.2">
      <c r="B94" s="126"/>
      <c r="C94" s="127" t="s">
        <v>80</v>
      </c>
      <c r="D94" s="127" t="s">
        <v>135</v>
      </c>
      <c r="E94" s="128" t="s">
        <v>147</v>
      </c>
      <c r="F94" s="129" t="s">
        <v>148</v>
      </c>
      <c r="G94" s="130" t="s">
        <v>138</v>
      </c>
      <c r="H94" s="131">
        <v>75.599999999999994</v>
      </c>
      <c r="I94" s="132"/>
      <c r="J94" s="133">
        <f>ROUND(I94*H94,2)</f>
        <v>0</v>
      </c>
      <c r="K94" s="129" t="s">
        <v>139</v>
      </c>
      <c r="L94" s="31"/>
      <c r="M94" s="134" t="s">
        <v>3</v>
      </c>
      <c r="N94" s="135" t="s">
        <v>41</v>
      </c>
      <c r="P94" s="136">
        <f>O94*H94</f>
        <v>0</v>
      </c>
      <c r="Q94" s="136">
        <v>0</v>
      </c>
      <c r="R94" s="136">
        <f>Q94*H94</f>
        <v>0</v>
      </c>
      <c r="S94" s="136">
        <v>5.0999999999999997E-2</v>
      </c>
      <c r="T94" s="137">
        <f>S94*H94</f>
        <v>3.8555999999999995</v>
      </c>
      <c r="AR94" s="138" t="s">
        <v>140</v>
      </c>
      <c r="AT94" s="138" t="s">
        <v>135</v>
      </c>
      <c r="AU94" s="138" t="s">
        <v>80</v>
      </c>
      <c r="AY94" s="16" t="s">
        <v>132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6" t="s">
        <v>78</v>
      </c>
      <c r="BK94" s="139">
        <f>ROUND(I94*H94,2)</f>
        <v>0</v>
      </c>
      <c r="BL94" s="16" t="s">
        <v>140</v>
      </c>
      <c r="BM94" s="138" t="s">
        <v>328</v>
      </c>
    </row>
    <row r="95" spans="2:65" s="1" customFormat="1" ht="11.25" x14ac:dyDescent="0.2">
      <c r="B95" s="31"/>
      <c r="D95" s="140" t="s">
        <v>142</v>
      </c>
      <c r="F95" s="141" t="s">
        <v>150</v>
      </c>
      <c r="I95" s="142"/>
      <c r="L95" s="31"/>
      <c r="M95" s="143"/>
      <c r="T95" s="52"/>
      <c r="AT95" s="16" t="s">
        <v>142</v>
      </c>
      <c r="AU95" s="16" t="s">
        <v>80</v>
      </c>
    </row>
    <row r="96" spans="2:65" s="12" customFormat="1" ht="11.25" x14ac:dyDescent="0.2">
      <c r="B96" s="144"/>
      <c r="D96" s="145" t="s">
        <v>144</v>
      </c>
      <c r="E96" s="146" t="s">
        <v>3</v>
      </c>
      <c r="F96" s="147" t="s">
        <v>151</v>
      </c>
      <c r="H96" s="148">
        <v>75.599999999999994</v>
      </c>
      <c r="I96" s="149"/>
      <c r="L96" s="144"/>
      <c r="M96" s="150"/>
      <c r="T96" s="151"/>
      <c r="AT96" s="146" t="s">
        <v>144</v>
      </c>
      <c r="AU96" s="146" t="s">
        <v>80</v>
      </c>
      <c r="AV96" s="12" t="s">
        <v>80</v>
      </c>
      <c r="AW96" s="12" t="s">
        <v>31</v>
      </c>
      <c r="AX96" s="12" t="s">
        <v>70</v>
      </c>
      <c r="AY96" s="146" t="s">
        <v>132</v>
      </c>
    </row>
    <row r="97" spans="2:65" s="13" customFormat="1" ht="11.25" x14ac:dyDescent="0.2">
      <c r="B97" s="152"/>
      <c r="D97" s="145" t="s">
        <v>144</v>
      </c>
      <c r="E97" s="153" t="s">
        <v>3</v>
      </c>
      <c r="F97" s="154" t="s">
        <v>146</v>
      </c>
      <c r="H97" s="155">
        <v>75.599999999999994</v>
      </c>
      <c r="I97" s="156"/>
      <c r="L97" s="152"/>
      <c r="M97" s="157"/>
      <c r="T97" s="158"/>
      <c r="AT97" s="153" t="s">
        <v>144</v>
      </c>
      <c r="AU97" s="153" t="s">
        <v>80</v>
      </c>
      <c r="AV97" s="13" t="s">
        <v>140</v>
      </c>
      <c r="AW97" s="13" t="s">
        <v>31</v>
      </c>
      <c r="AX97" s="13" t="s">
        <v>78</v>
      </c>
      <c r="AY97" s="153" t="s">
        <v>132</v>
      </c>
    </row>
    <row r="98" spans="2:65" s="1" customFormat="1" ht="33" customHeight="1" x14ac:dyDescent="0.2">
      <c r="B98" s="126"/>
      <c r="C98" s="127" t="s">
        <v>152</v>
      </c>
      <c r="D98" s="127" t="s">
        <v>135</v>
      </c>
      <c r="E98" s="128" t="s">
        <v>153</v>
      </c>
      <c r="F98" s="129" t="s">
        <v>154</v>
      </c>
      <c r="G98" s="130" t="s">
        <v>138</v>
      </c>
      <c r="H98" s="131">
        <v>19.2</v>
      </c>
      <c r="I98" s="132"/>
      <c r="J98" s="133">
        <f>ROUND(I98*H98,2)</f>
        <v>0</v>
      </c>
      <c r="K98" s="129" t="s">
        <v>139</v>
      </c>
      <c r="L98" s="31"/>
      <c r="M98" s="134" t="s">
        <v>3</v>
      </c>
      <c r="N98" s="135" t="s">
        <v>41</v>
      </c>
      <c r="P98" s="136">
        <f>O98*H98</f>
        <v>0</v>
      </c>
      <c r="Q98" s="136">
        <v>0</v>
      </c>
      <c r="R98" s="136">
        <f>Q98*H98</f>
        <v>0</v>
      </c>
      <c r="S98" s="136">
        <v>8.3000000000000004E-2</v>
      </c>
      <c r="T98" s="137">
        <f>S98*H98</f>
        <v>1.5936000000000001</v>
      </c>
      <c r="AR98" s="138" t="s">
        <v>140</v>
      </c>
      <c r="AT98" s="138" t="s">
        <v>135</v>
      </c>
      <c r="AU98" s="138" t="s">
        <v>80</v>
      </c>
      <c r="AY98" s="16" t="s">
        <v>132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6" t="s">
        <v>78</v>
      </c>
      <c r="BK98" s="139">
        <f>ROUND(I98*H98,2)</f>
        <v>0</v>
      </c>
      <c r="BL98" s="16" t="s">
        <v>140</v>
      </c>
      <c r="BM98" s="138" t="s">
        <v>329</v>
      </c>
    </row>
    <row r="99" spans="2:65" s="1" customFormat="1" ht="11.25" x14ac:dyDescent="0.2">
      <c r="B99" s="31"/>
      <c r="D99" s="140" t="s">
        <v>142</v>
      </c>
      <c r="F99" s="141" t="s">
        <v>156</v>
      </c>
      <c r="I99" s="142"/>
      <c r="L99" s="31"/>
      <c r="M99" s="143"/>
      <c r="T99" s="52"/>
      <c r="AT99" s="16" t="s">
        <v>142</v>
      </c>
      <c r="AU99" s="16" t="s">
        <v>80</v>
      </c>
    </row>
    <row r="100" spans="2:65" s="12" customFormat="1" ht="11.25" x14ac:dyDescent="0.2">
      <c r="B100" s="144"/>
      <c r="D100" s="145" t="s">
        <v>144</v>
      </c>
      <c r="E100" s="146" t="s">
        <v>3</v>
      </c>
      <c r="F100" s="147" t="s">
        <v>157</v>
      </c>
      <c r="H100" s="148">
        <v>19.2</v>
      </c>
      <c r="I100" s="149"/>
      <c r="L100" s="144"/>
      <c r="M100" s="150"/>
      <c r="T100" s="151"/>
      <c r="AT100" s="146" t="s">
        <v>144</v>
      </c>
      <c r="AU100" s="146" t="s">
        <v>80</v>
      </c>
      <c r="AV100" s="12" t="s">
        <v>80</v>
      </c>
      <c r="AW100" s="12" t="s">
        <v>31</v>
      </c>
      <c r="AX100" s="12" t="s">
        <v>70</v>
      </c>
      <c r="AY100" s="146" t="s">
        <v>132</v>
      </c>
    </row>
    <row r="101" spans="2:65" s="13" customFormat="1" ht="11.25" x14ac:dyDescent="0.2">
      <c r="B101" s="152"/>
      <c r="D101" s="145" t="s">
        <v>144</v>
      </c>
      <c r="E101" s="153" t="s">
        <v>3</v>
      </c>
      <c r="F101" s="154" t="s">
        <v>146</v>
      </c>
      <c r="H101" s="155">
        <v>19.2</v>
      </c>
      <c r="I101" s="156"/>
      <c r="L101" s="152"/>
      <c r="M101" s="157"/>
      <c r="T101" s="158"/>
      <c r="AT101" s="153" t="s">
        <v>144</v>
      </c>
      <c r="AU101" s="153" t="s">
        <v>80</v>
      </c>
      <c r="AV101" s="13" t="s">
        <v>140</v>
      </c>
      <c r="AW101" s="13" t="s">
        <v>31</v>
      </c>
      <c r="AX101" s="13" t="s">
        <v>78</v>
      </c>
      <c r="AY101" s="153" t="s">
        <v>132</v>
      </c>
    </row>
    <row r="102" spans="2:65" s="11" customFormat="1" ht="22.9" customHeight="1" x14ac:dyDescent="0.2">
      <c r="B102" s="114"/>
      <c r="D102" s="115" t="s">
        <v>69</v>
      </c>
      <c r="E102" s="124" t="s">
        <v>158</v>
      </c>
      <c r="F102" s="124" t="s">
        <v>159</v>
      </c>
      <c r="I102" s="117"/>
      <c r="J102" s="125">
        <f>BK102</f>
        <v>0</v>
      </c>
      <c r="L102" s="114"/>
      <c r="M102" s="119"/>
      <c r="P102" s="120">
        <f>SUM(P103:P110)</f>
        <v>0</v>
      </c>
      <c r="R102" s="120">
        <f>SUM(R103:R110)</f>
        <v>0</v>
      </c>
      <c r="T102" s="121">
        <f>SUM(T103:T110)</f>
        <v>0</v>
      </c>
      <c r="AR102" s="115" t="s">
        <v>78</v>
      </c>
      <c r="AT102" s="122" t="s">
        <v>69</v>
      </c>
      <c r="AU102" s="122" t="s">
        <v>78</v>
      </c>
      <c r="AY102" s="115" t="s">
        <v>132</v>
      </c>
      <c r="BK102" s="123">
        <f>SUM(BK103:BK110)</f>
        <v>0</v>
      </c>
    </row>
    <row r="103" spans="2:65" s="1" customFormat="1" ht="37.9" customHeight="1" x14ac:dyDescent="0.2">
      <c r="B103" s="126"/>
      <c r="C103" s="127" t="s">
        <v>140</v>
      </c>
      <c r="D103" s="127" t="s">
        <v>135</v>
      </c>
      <c r="E103" s="128" t="s">
        <v>160</v>
      </c>
      <c r="F103" s="129" t="s">
        <v>161</v>
      </c>
      <c r="G103" s="130" t="s">
        <v>162</v>
      </c>
      <c r="H103" s="131">
        <v>6.7290000000000001</v>
      </c>
      <c r="I103" s="132"/>
      <c r="J103" s="133">
        <f>ROUND(I103*H103,2)</f>
        <v>0</v>
      </c>
      <c r="K103" s="129" t="s">
        <v>139</v>
      </c>
      <c r="L103" s="31"/>
      <c r="M103" s="134" t="s">
        <v>3</v>
      </c>
      <c r="N103" s="135" t="s">
        <v>41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140</v>
      </c>
      <c r="AT103" s="138" t="s">
        <v>135</v>
      </c>
      <c r="AU103" s="138" t="s">
        <v>80</v>
      </c>
      <c r="AY103" s="16" t="s">
        <v>132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6" t="s">
        <v>78</v>
      </c>
      <c r="BK103" s="139">
        <f>ROUND(I103*H103,2)</f>
        <v>0</v>
      </c>
      <c r="BL103" s="16" t="s">
        <v>140</v>
      </c>
      <c r="BM103" s="138" t="s">
        <v>330</v>
      </c>
    </row>
    <row r="104" spans="2:65" s="1" customFormat="1" ht="11.25" x14ac:dyDescent="0.2">
      <c r="B104" s="31"/>
      <c r="D104" s="140" t="s">
        <v>142</v>
      </c>
      <c r="F104" s="141" t="s">
        <v>164</v>
      </c>
      <c r="I104" s="142"/>
      <c r="L104" s="31"/>
      <c r="M104" s="143"/>
      <c r="T104" s="52"/>
      <c r="AT104" s="16" t="s">
        <v>142</v>
      </c>
      <c r="AU104" s="16" t="s">
        <v>80</v>
      </c>
    </row>
    <row r="105" spans="2:65" s="1" customFormat="1" ht="37.9" customHeight="1" x14ac:dyDescent="0.2">
      <c r="B105" s="126"/>
      <c r="C105" s="127" t="s">
        <v>165</v>
      </c>
      <c r="D105" s="127" t="s">
        <v>135</v>
      </c>
      <c r="E105" s="128" t="s">
        <v>166</v>
      </c>
      <c r="F105" s="129" t="s">
        <v>167</v>
      </c>
      <c r="G105" s="130" t="s">
        <v>162</v>
      </c>
      <c r="H105" s="131">
        <v>6.7290000000000001</v>
      </c>
      <c r="I105" s="132"/>
      <c r="J105" s="133">
        <f>ROUND(I105*H105,2)</f>
        <v>0</v>
      </c>
      <c r="K105" s="129" t="s">
        <v>139</v>
      </c>
      <c r="L105" s="31"/>
      <c r="M105" s="134" t="s">
        <v>3</v>
      </c>
      <c r="N105" s="135" t="s">
        <v>41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140</v>
      </c>
      <c r="AT105" s="138" t="s">
        <v>135</v>
      </c>
      <c r="AU105" s="138" t="s">
        <v>80</v>
      </c>
      <c r="AY105" s="16" t="s">
        <v>132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6" t="s">
        <v>78</v>
      </c>
      <c r="BK105" s="139">
        <f>ROUND(I105*H105,2)</f>
        <v>0</v>
      </c>
      <c r="BL105" s="16" t="s">
        <v>140</v>
      </c>
      <c r="BM105" s="138" t="s">
        <v>331</v>
      </c>
    </row>
    <row r="106" spans="2:65" s="1" customFormat="1" ht="11.25" x14ac:dyDescent="0.2">
      <c r="B106" s="31"/>
      <c r="D106" s="140" t="s">
        <v>142</v>
      </c>
      <c r="F106" s="141" t="s">
        <v>169</v>
      </c>
      <c r="I106" s="142"/>
      <c r="L106" s="31"/>
      <c r="M106" s="143"/>
      <c r="T106" s="52"/>
      <c r="AT106" s="16" t="s">
        <v>142</v>
      </c>
      <c r="AU106" s="16" t="s">
        <v>80</v>
      </c>
    </row>
    <row r="107" spans="2:65" s="1" customFormat="1" ht="44.25" customHeight="1" x14ac:dyDescent="0.2">
      <c r="B107" s="126"/>
      <c r="C107" s="127" t="s">
        <v>170</v>
      </c>
      <c r="D107" s="127" t="s">
        <v>135</v>
      </c>
      <c r="E107" s="128" t="s">
        <v>171</v>
      </c>
      <c r="F107" s="129" t="s">
        <v>172</v>
      </c>
      <c r="G107" s="130" t="s">
        <v>162</v>
      </c>
      <c r="H107" s="131">
        <v>6.7290000000000001</v>
      </c>
      <c r="I107" s="132"/>
      <c r="J107" s="133">
        <f>ROUND(I107*H107,2)</f>
        <v>0</v>
      </c>
      <c r="K107" s="129" t="s">
        <v>139</v>
      </c>
      <c r="L107" s="31"/>
      <c r="M107" s="134" t="s">
        <v>3</v>
      </c>
      <c r="N107" s="135" t="s">
        <v>41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140</v>
      </c>
      <c r="AT107" s="138" t="s">
        <v>135</v>
      </c>
      <c r="AU107" s="138" t="s">
        <v>80</v>
      </c>
      <c r="AY107" s="16" t="s">
        <v>132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6" t="s">
        <v>78</v>
      </c>
      <c r="BK107" s="139">
        <f>ROUND(I107*H107,2)</f>
        <v>0</v>
      </c>
      <c r="BL107" s="16" t="s">
        <v>140</v>
      </c>
      <c r="BM107" s="138" t="s">
        <v>332</v>
      </c>
    </row>
    <row r="108" spans="2:65" s="1" customFormat="1" ht="11.25" x14ac:dyDescent="0.2">
      <c r="B108" s="31"/>
      <c r="D108" s="140" t="s">
        <v>142</v>
      </c>
      <c r="F108" s="141" t="s">
        <v>174</v>
      </c>
      <c r="I108" s="142"/>
      <c r="L108" s="31"/>
      <c r="M108" s="143"/>
      <c r="T108" s="52"/>
      <c r="AT108" s="16" t="s">
        <v>142</v>
      </c>
      <c r="AU108" s="16" t="s">
        <v>80</v>
      </c>
    </row>
    <row r="109" spans="2:65" s="1" customFormat="1" ht="44.25" customHeight="1" x14ac:dyDescent="0.2">
      <c r="B109" s="126"/>
      <c r="C109" s="127" t="s">
        <v>175</v>
      </c>
      <c r="D109" s="127" t="s">
        <v>135</v>
      </c>
      <c r="E109" s="128" t="s">
        <v>176</v>
      </c>
      <c r="F109" s="129" t="s">
        <v>177</v>
      </c>
      <c r="G109" s="130" t="s">
        <v>162</v>
      </c>
      <c r="H109" s="131">
        <v>6.7290000000000001</v>
      </c>
      <c r="I109" s="132"/>
      <c r="J109" s="133">
        <f>ROUND(I109*H109,2)</f>
        <v>0</v>
      </c>
      <c r="K109" s="129" t="s">
        <v>139</v>
      </c>
      <c r="L109" s="31"/>
      <c r="M109" s="134" t="s">
        <v>3</v>
      </c>
      <c r="N109" s="135" t="s">
        <v>41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140</v>
      </c>
      <c r="AT109" s="138" t="s">
        <v>135</v>
      </c>
      <c r="AU109" s="138" t="s">
        <v>80</v>
      </c>
      <c r="AY109" s="16" t="s">
        <v>132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6" t="s">
        <v>78</v>
      </c>
      <c r="BK109" s="139">
        <f>ROUND(I109*H109,2)</f>
        <v>0</v>
      </c>
      <c r="BL109" s="16" t="s">
        <v>140</v>
      </c>
      <c r="BM109" s="138" t="s">
        <v>333</v>
      </c>
    </row>
    <row r="110" spans="2:65" s="1" customFormat="1" ht="11.25" x14ac:dyDescent="0.2">
      <c r="B110" s="31"/>
      <c r="D110" s="140" t="s">
        <v>142</v>
      </c>
      <c r="F110" s="141" t="s">
        <v>179</v>
      </c>
      <c r="I110" s="142"/>
      <c r="L110" s="31"/>
      <c r="M110" s="143"/>
      <c r="T110" s="52"/>
      <c r="AT110" s="16" t="s">
        <v>142</v>
      </c>
      <c r="AU110" s="16" t="s">
        <v>80</v>
      </c>
    </row>
    <row r="111" spans="2:65" s="11" customFormat="1" ht="25.9" customHeight="1" x14ac:dyDescent="0.2">
      <c r="B111" s="114"/>
      <c r="D111" s="115" t="s">
        <v>69</v>
      </c>
      <c r="E111" s="116" t="s">
        <v>180</v>
      </c>
      <c r="F111" s="116" t="s">
        <v>181</v>
      </c>
      <c r="I111" s="117"/>
      <c r="J111" s="118">
        <f>BK111</f>
        <v>0</v>
      </c>
      <c r="L111" s="114"/>
      <c r="M111" s="119"/>
      <c r="P111" s="120">
        <f>P112+P137+P168</f>
        <v>0</v>
      </c>
      <c r="R111" s="120">
        <f>R112+R137+R168</f>
        <v>4.3471472000000002</v>
      </c>
      <c r="T111" s="121">
        <f>T112+T137+T168</f>
        <v>0.371612</v>
      </c>
      <c r="AR111" s="115" t="s">
        <v>80</v>
      </c>
      <c r="AT111" s="122" t="s">
        <v>69</v>
      </c>
      <c r="AU111" s="122" t="s">
        <v>70</v>
      </c>
      <c r="AY111" s="115" t="s">
        <v>132</v>
      </c>
      <c r="BK111" s="123">
        <f>BK112+BK137+BK168</f>
        <v>0</v>
      </c>
    </row>
    <row r="112" spans="2:65" s="11" customFormat="1" ht="22.9" customHeight="1" x14ac:dyDescent="0.2">
      <c r="B112" s="114"/>
      <c r="D112" s="115" t="s">
        <v>69</v>
      </c>
      <c r="E112" s="124" t="s">
        <v>182</v>
      </c>
      <c r="F112" s="124" t="s">
        <v>183</v>
      </c>
      <c r="I112" s="117"/>
      <c r="J112" s="125">
        <f>BK112</f>
        <v>0</v>
      </c>
      <c r="L112" s="114"/>
      <c r="M112" s="119"/>
      <c r="P112" s="120">
        <f>SUM(P113:P136)</f>
        <v>0</v>
      </c>
      <c r="R112" s="120">
        <f>SUM(R113:R136)</f>
        <v>0.14774999999999999</v>
      </c>
      <c r="T112" s="121">
        <f>SUM(T113:T136)</f>
        <v>0.13961199999999999</v>
      </c>
      <c r="AR112" s="115" t="s">
        <v>80</v>
      </c>
      <c r="AT112" s="122" t="s">
        <v>69</v>
      </c>
      <c r="AU112" s="122" t="s">
        <v>78</v>
      </c>
      <c r="AY112" s="115" t="s">
        <v>132</v>
      </c>
      <c r="BK112" s="123">
        <f>SUM(BK113:BK136)</f>
        <v>0</v>
      </c>
    </row>
    <row r="113" spans="2:65" s="1" customFormat="1" ht="24.2" customHeight="1" x14ac:dyDescent="0.2">
      <c r="B113" s="126"/>
      <c r="C113" s="127" t="s">
        <v>184</v>
      </c>
      <c r="D113" s="127" t="s">
        <v>135</v>
      </c>
      <c r="E113" s="128" t="s">
        <v>185</v>
      </c>
      <c r="F113" s="129" t="s">
        <v>186</v>
      </c>
      <c r="G113" s="130" t="s">
        <v>187</v>
      </c>
      <c r="H113" s="131">
        <v>83.6</v>
      </c>
      <c r="I113" s="132"/>
      <c r="J113" s="133">
        <f>ROUND(I113*H113,2)</f>
        <v>0</v>
      </c>
      <c r="K113" s="129" t="s">
        <v>139</v>
      </c>
      <c r="L113" s="31"/>
      <c r="M113" s="134" t="s">
        <v>3</v>
      </c>
      <c r="N113" s="135" t="s">
        <v>41</v>
      </c>
      <c r="P113" s="136">
        <f>O113*H113</f>
        <v>0</v>
      </c>
      <c r="Q113" s="136">
        <v>0</v>
      </c>
      <c r="R113" s="136">
        <f>Q113*H113</f>
        <v>0</v>
      </c>
      <c r="S113" s="136">
        <v>1.67E-3</v>
      </c>
      <c r="T113" s="137">
        <f>S113*H113</f>
        <v>0.13961199999999999</v>
      </c>
      <c r="AR113" s="138" t="s">
        <v>188</v>
      </c>
      <c r="AT113" s="138" t="s">
        <v>135</v>
      </c>
      <c r="AU113" s="138" t="s">
        <v>80</v>
      </c>
      <c r="AY113" s="16" t="s">
        <v>132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6" t="s">
        <v>78</v>
      </c>
      <c r="BK113" s="139">
        <f>ROUND(I113*H113,2)</f>
        <v>0</v>
      </c>
      <c r="BL113" s="16" t="s">
        <v>188</v>
      </c>
      <c r="BM113" s="138" t="s">
        <v>334</v>
      </c>
    </row>
    <row r="114" spans="2:65" s="1" customFormat="1" ht="11.25" x14ac:dyDescent="0.2">
      <c r="B114" s="31"/>
      <c r="D114" s="140" t="s">
        <v>142</v>
      </c>
      <c r="F114" s="141" t="s">
        <v>190</v>
      </c>
      <c r="I114" s="142"/>
      <c r="L114" s="31"/>
      <c r="M114" s="143"/>
      <c r="T114" s="52"/>
      <c r="AT114" s="16" t="s">
        <v>142</v>
      </c>
      <c r="AU114" s="16" t="s">
        <v>80</v>
      </c>
    </row>
    <row r="115" spans="2:65" s="12" customFormat="1" ht="11.25" x14ac:dyDescent="0.2">
      <c r="B115" s="144"/>
      <c r="D115" s="145" t="s">
        <v>144</v>
      </c>
      <c r="E115" s="146" t="s">
        <v>3</v>
      </c>
      <c r="F115" s="147" t="s">
        <v>335</v>
      </c>
      <c r="H115" s="148">
        <v>83.6</v>
      </c>
      <c r="I115" s="149"/>
      <c r="L115" s="144"/>
      <c r="M115" s="150"/>
      <c r="T115" s="151"/>
      <c r="AT115" s="146" t="s">
        <v>144</v>
      </c>
      <c r="AU115" s="146" t="s">
        <v>80</v>
      </c>
      <c r="AV115" s="12" t="s">
        <v>80</v>
      </c>
      <c r="AW115" s="12" t="s">
        <v>31</v>
      </c>
      <c r="AX115" s="12" t="s">
        <v>70</v>
      </c>
      <c r="AY115" s="146" t="s">
        <v>132</v>
      </c>
    </row>
    <row r="116" spans="2:65" s="13" customFormat="1" ht="11.25" x14ac:dyDescent="0.2">
      <c r="B116" s="152"/>
      <c r="D116" s="145" t="s">
        <v>144</v>
      </c>
      <c r="E116" s="153" t="s">
        <v>3</v>
      </c>
      <c r="F116" s="154" t="s">
        <v>146</v>
      </c>
      <c r="H116" s="155">
        <v>83.6</v>
      </c>
      <c r="I116" s="156"/>
      <c r="L116" s="152"/>
      <c r="M116" s="157"/>
      <c r="T116" s="158"/>
      <c r="AT116" s="153" t="s">
        <v>144</v>
      </c>
      <c r="AU116" s="153" t="s">
        <v>80</v>
      </c>
      <c r="AV116" s="13" t="s">
        <v>140</v>
      </c>
      <c r="AW116" s="13" t="s">
        <v>31</v>
      </c>
      <c r="AX116" s="13" t="s">
        <v>78</v>
      </c>
      <c r="AY116" s="153" t="s">
        <v>132</v>
      </c>
    </row>
    <row r="117" spans="2:65" s="1" customFormat="1" ht="24.2" customHeight="1" x14ac:dyDescent="0.2">
      <c r="B117" s="126"/>
      <c r="C117" s="127" t="s">
        <v>133</v>
      </c>
      <c r="D117" s="127" t="s">
        <v>135</v>
      </c>
      <c r="E117" s="128" t="s">
        <v>192</v>
      </c>
      <c r="F117" s="129" t="s">
        <v>193</v>
      </c>
      <c r="G117" s="130" t="s">
        <v>187</v>
      </c>
      <c r="H117" s="131">
        <v>63</v>
      </c>
      <c r="I117" s="132"/>
      <c r="J117" s="133">
        <f>ROUND(I117*H117,2)</f>
        <v>0</v>
      </c>
      <c r="K117" s="129" t="s">
        <v>139</v>
      </c>
      <c r="L117" s="31"/>
      <c r="M117" s="134" t="s">
        <v>3</v>
      </c>
      <c r="N117" s="135" t="s">
        <v>41</v>
      </c>
      <c r="P117" s="136">
        <f>O117*H117</f>
        <v>0</v>
      </c>
      <c r="Q117" s="136">
        <v>4.0000000000000003E-5</v>
      </c>
      <c r="R117" s="136">
        <f>Q117*H117</f>
        <v>2.5200000000000001E-3</v>
      </c>
      <c r="S117" s="136">
        <v>0</v>
      </c>
      <c r="T117" s="137">
        <f>S117*H117</f>
        <v>0</v>
      </c>
      <c r="AR117" s="138" t="s">
        <v>188</v>
      </c>
      <c r="AT117" s="138" t="s">
        <v>135</v>
      </c>
      <c r="AU117" s="138" t="s">
        <v>80</v>
      </c>
      <c r="AY117" s="16" t="s">
        <v>132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78</v>
      </c>
      <c r="BK117" s="139">
        <f>ROUND(I117*H117,2)</f>
        <v>0</v>
      </c>
      <c r="BL117" s="16" t="s">
        <v>188</v>
      </c>
      <c r="BM117" s="138" t="s">
        <v>336</v>
      </c>
    </row>
    <row r="118" spans="2:65" s="1" customFormat="1" ht="11.25" x14ac:dyDescent="0.2">
      <c r="B118" s="31"/>
      <c r="D118" s="140" t="s">
        <v>142</v>
      </c>
      <c r="F118" s="141" t="s">
        <v>195</v>
      </c>
      <c r="I118" s="142"/>
      <c r="L118" s="31"/>
      <c r="M118" s="143"/>
      <c r="T118" s="52"/>
      <c r="AT118" s="16" t="s">
        <v>142</v>
      </c>
      <c r="AU118" s="16" t="s">
        <v>80</v>
      </c>
    </row>
    <row r="119" spans="2:65" s="1" customFormat="1" ht="24.2" customHeight="1" x14ac:dyDescent="0.2">
      <c r="B119" s="126"/>
      <c r="C119" s="159" t="s">
        <v>196</v>
      </c>
      <c r="D119" s="159" t="s">
        <v>197</v>
      </c>
      <c r="E119" s="160" t="s">
        <v>198</v>
      </c>
      <c r="F119" s="161" t="s">
        <v>199</v>
      </c>
      <c r="G119" s="162" t="s">
        <v>187</v>
      </c>
      <c r="H119" s="163">
        <v>63</v>
      </c>
      <c r="I119" s="164"/>
      <c r="J119" s="165">
        <f>ROUND(I119*H119,2)</f>
        <v>0</v>
      </c>
      <c r="K119" s="161" t="s">
        <v>3</v>
      </c>
      <c r="L119" s="166"/>
      <c r="M119" s="167" t="s">
        <v>3</v>
      </c>
      <c r="N119" s="168" t="s">
        <v>41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200</v>
      </c>
      <c r="AT119" s="138" t="s">
        <v>197</v>
      </c>
      <c r="AU119" s="138" t="s">
        <v>80</v>
      </c>
      <c r="AY119" s="16" t="s">
        <v>132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6" t="s">
        <v>78</v>
      </c>
      <c r="BK119" s="139">
        <f>ROUND(I119*H119,2)</f>
        <v>0</v>
      </c>
      <c r="BL119" s="16" t="s">
        <v>188</v>
      </c>
      <c r="BM119" s="138" t="s">
        <v>337</v>
      </c>
    </row>
    <row r="120" spans="2:65" s="12" customFormat="1" ht="11.25" x14ac:dyDescent="0.2">
      <c r="B120" s="144"/>
      <c r="D120" s="145" t="s">
        <v>144</v>
      </c>
      <c r="E120" s="146" t="s">
        <v>3</v>
      </c>
      <c r="F120" s="147" t="s">
        <v>202</v>
      </c>
      <c r="H120" s="148">
        <v>42</v>
      </c>
      <c r="I120" s="149"/>
      <c r="L120" s="144"/>
      <c r="M120" s="150"/>
      <c r="T120" s="151"/>
      <c r="AT120" s="146" t="s">
        <v>144</v>
      </c>
      <c r="AU120" s="146" t="s">
        <v>80</v>
      </c>
      <c r="AV120" s="12" t="s">
        <v>80</v>
      </c>
      <c r="AW120" s="12" t="s">
        <v>31</v>
      </c>
      <c r="AX120" s="12" t="s">
        <v>70</v>
      </c>
      <c r="AY120" s="146" t="s">
        <v>132</v>
      </c>
    </row>
    <row r="121" spans="2:65" s="12" customFormat="1" ht="11.25" x14ac:dyDescent="0.2">
      <c r="B121" s="144"/>
      <c r="D121" s="145" t="s">
        <v>144</v>
      </c>
      <c r="E121" s="146" t="s">
        <v>3</v>
      </c>
      <c r="F121" s="147" t="s">
        <v>203</v>
      </c>
      <c r="H121" s="148">
        <v>21</v>
      </c>
      <c r="I121" s="149"/>
      <c r="L121" s="144"/>
      <c r="M121" s="150"/>
      <c r="T121" s="151"/>
      <c r="AT121" s="146" t="s">
        <v>144</v>
      </c>
      <c r="AU121" s="146" t="s">
        <v>80</v>
      </c>
      <c r="AV121" s="12" t="s">
        <v>80</v>
      </c>
      <c r="AW121" s="12" t="s">
        <v>31</v>
      </c>
      <c r="AX121" s="12" t="s">
        <v>70</v>
      </c>
      <c r="AY121" s="146" t="s">
        <v>132</v>
      </c>
    </row>
    <row r="122" spans="2:65" s="13" customFormat="1" ht="11.25" x14ac:dyDescent="0.2">
      <c r="B122" s="152"/>
      <c r="D122" s="145" t="s">
        <v>144</v>
      </c>
      <c r="E122" s="153" t="s">
        <v>3</v>
      </c>
      <c r="F122" s="154" t="s">
        <v>146</v>
      </c>
      <c r="H122" s="155">
        <v>63</v>
      </c>
      <c r="I122" s="156"/>
      <c r="L122" s="152"/>
      <c r="M122" s="157"/>
      <c r="T122" s="158"/>
      <c r="AT122" s="153" t="s">
        <v>144</v>
      </c>
      <c r="AU122" s="153" t="s">
        <v>80</v>
      </c>
      <c r="AV122" s="13" t="s">
        <v>140</v>
      </c>
      <c r="AW122" s="13" t="s">
        <v>31</v>
      </c>
      <c r="AX122" s="13" t="s">
        <v>78</v>
      </c>
      <c r="AY122" s="153" t="s">
        <v>132</v>
      </c>
    </row>
    <row r="123" spans="2:65" s="1" customFormat="1" ht="24.2" customHeight="1" x14ac:dyDescent="0.2">
      <c r="B123" s="126"/>
      <c r="C123" s="159" t="s">
        <v>204</v>
      </c>
      <c r="D123" s="159" t="s">
        <v>197</v>
      </c>
      <c r="E123" s="160" t="s">
        <v>205</v>
      </c>
      <c r="F123" s="161" t="s">
        <v>206</v>
      </c>
      <c r="G123" s="162" t="s">
        <v>207</v>
      </c>
      <c r="H123" s="163">
        <v>48</v>
      </c>
      <c r="I123" s="164"/>
      <c r="J123" s="165">
        <f>ROUND(I123*H123,2)</f>
        <v>0</v>
      </c>
      <c r="K123" s="161" t="s">
        <v>3</v>
      </c>
      <c r="L123" s="166"/>
      <c r="M123" s="167" t="s">
        <v>3</v>
      </c>
      <c r="N123" s="168" t="s">
        <v>41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200</v>
      </c>
      <c r="AT123" s="138" t="s">
        <v>197</v>
      </c>
      <c r="AU123" s="138" t="s">
        <v>80</v>
      </c>
      <c r="AY123" s="16" t="s">
        <v>132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6" t="s">
        <v>78</v>
      </c>
      <c r="BK123" s="139">
        <f>ROUND(I123*H123,2)</f>
        <v>0</v>
      </c>
      <c r="BL123" s="16" t="s">
        <v>188</v>
      </c>
      <c r="BM123" s="138" t="s">
        <v>338</v>
      </c>
    </row>
    <row r="124" spans="2:65" s="12" customFormat="1" ht="11.25" x14ac:dyDescent="0.2">
      <c r="B124" s="144"/>
      <c r="D124" s="145" t="s">
        <v>144</v>
      </c>
      <c r="E124" s="146" t="s">
        <v>3</v>
      </c>
      <c r="F124" s="147" t="s">
        <v>209</v>
      </c>
      <c r="H124" s="148">
        <v>24</v>
      </c>
      <c r="I124" s="149"/>
      <c r="L124" s="144"/>
      <c r="M124" s="150"/>
      <c r="T124" s="151"/>
      <c r="AT124" s="146" t="s">
        <v>144</v>
      </c>
      <c r="AU124" s="146" t="s">
        <v>80</v>
      </c>
      <c r="AV124" s="12" t="s">
        <v>80</v>
      </c>
      <c r="AW124" s="12" t="s">
        <v>31</v>
      </c>
      <c r="AX124" s="12" t="s">
        <v>70</v>
      </c>
      <c r="AY124" s="146" t="s">
        <v>132</v>
      </c>
    </row>
    <row r="125" spans="2:65" s="12" customFormat="1" ht="11.25" x14ac:dyDescent="0.2">
      <c r="B125" s="144"/>
      <c r="D125" s="145" t="s">
        <v>144</v>
      </c>
      <c r="E125" s="146" t="s">
        <v>3</v>
      </c>
      <c r="F125" s="147" t="s">
        <v>210</v>
      </c>
      <c r="H125" s="148">
        <v>24</v>
      </c>
      <c r="I125" s="149"/>
      <c r="L125" s="144"/>
      <c r="M125" s="150"/>
      <c r="T125" s="151"/>
      <c r="AT125" s="146" t="s">
        <v>144</v>
      </c>
      <c r="AU125" s="146" t="s">
        <v>80</v>
      </c>
      <c r="AV125" s="12" t="s">
        <v>80</v>
      </c>
      <c r="AW125" s="12" t="s">
        <v>31</v>
      </c>
      <c r="AX125" s="12" t="s">
        <v>70</v>
      </c>
      <c r="AY125" s="146" t="s">
        <v>132</v>
      </c>
    </row>
    <row r="126" spans="2:65" s="13" customFormat="1" ht="11.25" x14ac:dyDescent="0.2">
      <c r="B126" s="152"/>
      <c r="D126" s="145" t="s">
        <v>144</v>
      </c>
      <c r="E126" s="153" t="s">
        <v>3</v>
      </c>
      <c r="F126" s="154" t="s">
        <v>146</v>
      </c>
      <c r="H126" s="155">
        <v>48</v>
      </c>
      <c r="I126" s="156"/>
      <c r="L126" s="152"/>
      <c r="M126" s="157"/>
      <c r="T126" s="158"/>
      <c r="AT126" s="153" t="s">
        <v>144</v>
      </c>
      <c r="AU126" s="153" t="s">
        <v>80</v>
      </c>
      <c r="AV126" s="13" t="s">
        <v>140</v>
      </c>
      <c r="AW126" s="13" t="s">
        <v>31</v>
      </c>
      <c r="AX126" s="13" t="s">
        <v>78</v>
      </c>
      <c r="AY126" s="153" t="s">
        <v>132</v>
      </c>
    </row>
    <row r="127" spans="2:65" s="1" customFormat="1" ht="37.9" customHeight="1" x14ac:dyDescent="0.2">
      <c r="B127" s="126"/>
      <c r="C127" s="127" t="s">
        <v>211</v>
      </c>
      <c r="D127" s="127" t="s">
        <v>135</v>
      </c>
      <c r="E127" s="128" t="s">
        <v>212</v>
      </c>
      <c r="F127" s="129" t="s">
        <v>213</v>
      </c>
      <c r="G127" s="130" t="s">
        <v>187</v>
      </c>
      <c r="H127" s="131">
        <v>20.6</v>
      </c>
      <c r="I127" s="132"/>
      <c r="J127" s="133">
        <f>ROUND(I127*H127,2)</f>
        <v>0</v>
      </c>
      <c r="K127" s="129" t="s">
        <v>139</v>
      </c>
      <c r="L127" s="31"/>
      <c r="M127" s="134" t="s">
        <v>3</v>
      </c>
      <c r="N127" s="135" t="s">
        <v>41</v>
      </c>
      <c r="P127" s="136">
        <f>O127*H127</f>
        <v>0</v>
      </c>
      <c r="Q127" s="136">
        <v>7.0499999999999998E-3</v>
      </c>
      <c r="R127" s="136">
        <f>Q127*H127</f>
        <v>0.14523</v>
      </c>
      <c r="S127" s="136">
        <v>0</v>
      </c>
      <c r="T127" s="137">
        <f>S127*H127</f>
        <v>0</v>
      </c>
      <c r="AR127" s="138" t="s">
        <v>188</v>
      </c>
      <c r="AT127" s="138" t="s">
        <v>135</v>
      </c>
      <c r="AU127" s="138" t="s">
        <v>80</v>
      </c>
      <c r="AY127" s="16" t="s">
        <v>132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6" t="s">
        <v>78</v>
      </c>
      <c r="BK127" s="139">
        <f>ROUND(I127*H127,2)</f>
        <v>0</v>
      </c>
      <c r="BL127" s="16" t="s">
        <v>188</v>
      </c>
      <c r="BM127" s="138" t="s">
        <v>339</v>
      </c>
    </row>
    <row r="128" spans="2:65" s="1" customFormat="1" ht="11.25" x14ac:dyDescent="0.2">
      <c r="B128" s="31"/>
      <c r="D128" s="140" t="s">
        <v>142</v>
      </c>
      <c r="F128" s="141" t="s">
        <v>215</v>
      </c>
      <c r="I128" s="142"/>
      <c r="L128" s="31"/>
      <c r="M128" s="143"/>
      <c r="T128" s="52"/>
      <c r="AT128" s="16" t="s">
        <v>142</v>
      </c>
      <c r="AU128" s="16" t="s">
        <v>80</v>
      </c>
    </row>
    <row r="129" spans="2:65" s="1" customFormat="1" ht="19.5" x14ac:dyDescent="0.2">
      <c r="B129" s="31"/>
      <c r="D129" s="145" t="s">
        <v>216</v>
      </c>
      <c r="F129" s="169" t="s">
        <v>217</v>
      </c>
      <c r="I129" s="142"/>
      <c r="L129" s="31"/>
      <c r="M129" s="143"/>
      <c r="T129" s="52"/>
      <c r="AT129" s="16" t="s">
        <v>216</v>
      </c>
      <c r="AU129" s="16" t="s">
        <v>80</v>
      </c>
    </row>
    <row r="130" spans="2:65" s="12" customFormat="1" ht="11.25" x14ac:dyDescent="0.2">
      <c r="B130" s="144"/>
      <c r="D130" s="145" t="s">
        <v>144</v>
      </c>
      <c r="E130" s="146" t="s">
        <v>3</v>
      </c>
      <c r="F130" s="147" t="s">
        <v>219</v>
      </c>
      <c r="H130" s="148">
        <v>9.1999999999999993</v>
      </c>
      <c r="I130" s="149"/>
      <c r="L130" s="144"/>
      <c r="M130" s="150"/>
      <c r="T130" s="151"/>
      <c r="AT130" s="146" t="s">
        <v>144</v>
      </c>
      <c r="AU130" s="146" t="s">
        <v>80</v>
      </c>
      <c r="AV130" s="12" t="s">
        <v>80</v>
      </c>
      <c r="AW130" s="12" t="s">
        <v>31</v>
      </c>
      <c r="AX130" s="12" t="s">
        <v>70</v>
      </c>
      <c r="AY130" s="146" t="s">
        <v>132</v>
      </c>
    </row>
    <row r="131" spans="2:65" s="12" customFormat="1" ht="11.25" x14ac:dyDescent="0.2">
      <c r="B131" s="144"/>
      <c r="D131" s="145" t="s">
        <v>144</v>
      </c>
      <c r="E131" s="146" t="s">
        <v>3</v>
      </c>
      <c r="F131" s="147" t="s">
        <v>340</v>
      </c>
      <c r="H131" s="148">
        <v>11.4</v>
      </c>
      <c r="I131" s="149"/>
      <c r="L131" s="144"/>
      <c r="M131" s="150"/>
      <c r="T131" s="151"/>
      <c r="AT131" s="146" t="s">
        <v>144</v>
      </c>
      <c r="AU131" s="146" t="s">
        <v>80</v>
      </c>
      <c r="AV131" s="12" t="s">
        <v>80</v>
      </c>
      <c r="AW131" s="12" t="s">
        <v>31</v>
      </c>
      <c r="AX131" s="12" t="s">
        <v>70</v>
      </c>
      <c r="AY131" s="146" t="s">
        <v>132</v>
      </c>
    </row>
    <row r="132" spans="2:65" s="13" customFormat="1" ht="11.25" x14ac:dyDescent="0.2">
      <c r="B132" s="152"/>
      <c r="D132" s="145" t="s">
        <v>144</v>
      </c>
      <c r="E132" s="153" t="s">
        <v>3</v>
      </c>
      <c r="F132" s="154" t="s">
        <v>146</v>
      </c>
      <c r="H132" s="155">
        <v>20.6</v>
      </c>
      <c r="I132" s="156"/>
      <c r="L132" s="152"/>
      <c r="M132" s="157"/>
      <c r="T132" s="158"/>
      <c r="AT132" s="153" t="s">
        <v>144</v>
      </c>
      <c r="AU132" s="153" t="s">
        <v>80</v>
      </c>
      <c r="AV132" s="13" t="s">
        <v>140</v>
      </c>
      <c r="AW132" s="13" t="s">
        <v>31</v>
      </c>
      <c r="AX132" s="13" t="s">
        <v>78</v>
      </c>
      <c r="AY132" s="153" t="s">
        <v>132</v>
      </c>
    </row>
    <row r="133" spans="2:65" s="1" customFormat="1" ht="49.15" customHeight="1" x14ac:dyDescent="0.2">
      <c r="B133" s="126"/>
      <c r="C133" s="127" t="s">
        <v>221</v>
      </c>
      <c r="D133" s="127" t="s">
        <v>135</v>
      </c>
      <c r="E133" s="128" t="s">
        <v>222</v>
      </c>
      <c r="F133" s="129" t="s">
        <v>223</v>
      </c>
      <c r="G133" s="130" t="s">
        <v>162</v>
      </c>
      <c r="H133" s="131">
        <v>0.35299999999999998</v>
      </c>
      <c r="I133" s="132"/>
      <c r="J133" s="133">
        <f>ROUND(I133*H133,2)</f>
        <v>0</v>
      </c>
      <c r="K133" s="129" t="s">
        <v>139</v>
      </c>
      <c r="L133" s="31"/>
      <c r="M133" s="134" t="s">
        <v>3</v>
      </c>
      <c r="N133" s="135" t="s">
        <v>41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188</v>
      </c>
      <c r="AT133" s="138" t="s">
        <v>135</v>
      </c>
      <c r="AU133" s="138" t="s">
        <v>80</v>
      </c>
      <c r="AY133" s="16" t="s">
        <v>132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6" t="s">
        <v>78</v>
      </c>
      <c r="BK133" s="139">
        <f>ROUND(I133*H133,2)</f>
        <v>0</v>
      </c>
      <c r="BL133" s="16" t="s">
        <v>188</v>
      </c>
      <c r="BM133" s="138" t="s">
        <v>341</v>
      </c>
    </row>
    <row r="134" spans="2:65" s="1" customFormat="1" ht="11.25" x14ac:dyDescent="0.2">
      <c r="B134" s="31"/>
      <c r="D134" s="140" t="s">
        <v>142</v>
      </c>
      <c r="F134" s="141" t="s">
        <v>225</v>
      </c>
      <c r="I134" s="142"/>
      <c r="L134" s="31"/>
      <c r="M134" s="143"/>
      <c r="T134" s="52"/>
      <c r="AT134" s="16" t="s">
        <v>142</v>
      </c>
      <c r="AU134" s="16" t="s">
        <v>80</v>
      </c>
    </row>
    <row r="135" spans="2:65" s="1" customFormat="1" ht="49.15" customHeight="1" x14ac:dyDescent="0.2">
      <c r="B135" s="126"/>
      <c r="C135" s="127" t="s">
        <v>226</v>
      </c>
      <c r="D135" s="127" t="s">
        <v>135</v>
      </c>
      <c r="E135" s="128" t="s">
        <v>227</v>
      </c>
      <c r="F135" s="129" t="s">
        <v>228</v>
      </c>
      <c r="G135" s="130" t="s">
        <v>162</v>
      </c>
      <c r="H135" s="131">
        <v>0.35299999999999998</v>
      </c>
      <c r="I135" s="132"/>
      <c r="J135" s="133">
        <f>ROUND(I135*H135,2)</f>
        <v>0</v>
      </c>
      <c r="K135" s="129" t="s">
        <v>139</v>
      </c>
      <c r="L135" s="31"/>
      <c r="M135" s="134" t="s">
        <v>3</v>
      </c>
      <c r="N135" s="135" t="s">
        <v>41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188</v>
      </c>
      <c r="AT135" s="138" t="s">
        <v>135</v>
      </c>
      <c r="AU135" s="138" t="s">
        <v>80</v>
      </c>
      <c r="AY135" s="16" t="s">
        <v>132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6" t="s">
        <v>78</v>
      </c>
      <c r="BK135" s="139">
        <f>ROUND(I135*H135,2)</f>
        <v>0</v>
      </c>
      <c r="BL135" s="16" t="s">
        <v>188</v>
      </c>
      <c r="BM135" s="138" t="s">
        <v>342</v>
      </c>
    </row>
    <row r="136" spans="2:65" s="1" customFormat="1" ht="11.25" x14ac:dyDescent="0.2">
      <c r="B136" s="31"/>
      <c r="D136" s="140" t="s">
        <v>142</v>
      </c>
      <c r="F136" s="141" t="s">
        <v>230</v>
      </c>
      <c r="I136" s="142"/>
      <c r="L136" s="31"/>
      <c r="M136" s="143"/>
      <c r="T136" s="52"/>
      <c r="AT136" s="16" t="s">
        <v>142</v>
      </c>
      <c r="AU136" s="16" t="s">
        <v>80</v>
      </c>
    </row>
    <row r="137" spans="2:65" s="11" customFormat="1" ht="22.9" customHeight="1" x14ac:dyDescent="0.2">
      <c r="B137" s="114"/>
      <c r="D137" s="115" t="s">
        <v>69</v>
      </c>
      <c r="E137" s="124" t="s">
        <v>231</v>
      </c>
      <c r="F137" s="124" t="s">
        <v>232</v>
      </c>
      <c r="I137" s="117"/>
      <c r="J137" s="125">
        <f>BK137</f>
        <v>0</v>
      </c>
      <c r="L137" s="114"/>
      <c r="M137" s="119"/>
      <c r="P137" s="120">
        <f>SUM(P138:P167)</f>
        <v>0</v>
      </c>
      <c r="R137" s="120">
        <f>SUM(R138:R167)</f>
        <v>4.1840972000000001</v>
      </c>
      <c r="T137" s="121">
        <f>SUM(T138:T167)</f>
        <v>0.23200000000000001</v>
      </c>
      <c r="AR137" s="115" t="s">
        <v>80</v>
      </c>
      <c r="AT137" s="122" t="s">
        <v>69</v>
      </c>
      <c r="AU137" s="122" t="s">
        <v>78</v>
      </c>
      <c r="AY137" s="115" t="s">
        <v>132</v>
      </c>
      <c r="BK137" s="123">
        <f>SUM(BK138:BK167)</f>
        <v>0</v>
      </c>
    </row>
    <row r="138" spans="2:65" s="1" customFormat="1" ht="33" customHeight="1" x14ac:dyDescent="0.2">
      <c r="B138" s="126"/>
      <c r="C138" s="127" t="s">
        <v>9</v>
      </c>
      <c r="D138" s="127" t="s">
        <v>135</v>
      </c>
      <c r="E138" s="128" t="s">
        <v>233</v>
      </c>
      <c r="F138" s="129" t="s">
        <v>234</v>
      </c>
      <c r="G138" s="130" t="s">
        <v>235</v>
      </c>
      <c r="H138" s="131">
        <v>24</v>
      </c>
      <c r="I138" s="132"/>
      <c r="J138" s="133">
        <f>ROUND(I138*H138,2)</f>
        <v>0</v>
      </c>
      <c r="K138" s="129" t="s">
        <v>139</v>
      </c>
      <c r="L138" s="31"/>
      <c r="M138" s="134" t="s">
        <v>3</v>
      </c>
      <c r="N138" s="135" t="s">
        <v>41</v>
      </c>
      <c r="P138" s="136">
        <f>O138*H138</f>
        <v>0</v>
      </c>
      <c r="Q138" s="136">
        <v>0</v>
      </c>
      <c r="R138" s="136">
        <f>Q138*H138</f>
        <v>0</v>
      </c>
      <c r="S138" s="136">
        <v>3.0000000000000001E-3</v>
      </c>
      <c r="T138" s="137">
        <f>S138*H138</f>
        <v>7.2000000000000008E-2</v>
      </c>
      <c r="AR138" s="138" t="s">
        <v>188</v>
      </c>
      <c r="AT138" s="138" t="s">
        <v>135</v>
      </c>
      <c r="AU138" s="138" t="s">
        <v>80</v>
      </c>
      <c r="AY138" s="16" t="s">
        <v>132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6" t="s">
        <v>78</v>
      </c>
      <c r="BK138" s="139">
        <f>ROUND(I138*H138,2)</f>
        <v>0</v>
      </c>
      <c r="BL138" s="16" t="s">
        <v>188</v>
      </c>
      <c r="BM138" s="138" t="s">
        <v>343</v>
      </c>
    </row>
    <row r="139" spans="2:65" s="1" customFormat="1" ht="11.25" x14ac:dyDescent="0.2">
      <c r="B139" s="31"/>
      <c r="D139" s="140" t="s">
        <v>142</v>
      </c>
      <c r="F139" s="141" t="s">
        <v>237</v>
      </c>
      <c r="I139" s="142"/>
      <c r="L139" s="31"/>
      <c r="M139" s="143"/>
      <c r="T139" s="52"/>
      <c r="AT139" s="16" t="s">
        <v>142</v>
      </c>
      <c r="AU139" s="16" t="s">
        <v>80</v>
      </c>
    </row>
    <row r="140" spans="2:65" s="12" customFormat="1" ht="11.25" x14ac:dyDescent="0.2">
      <c r="B140" s="144"/>
      <c r="D140" s="145" t="s">
        <v>144</v>
      </c>
      <c r="E140" s="146" t="s">
        <v>3</v>
      </c>
      <c r="F140" s="147" t="s">
        <v>238</v>
      </c>
      <c r="H140" s="148">
        <v>24</v>
      </c>
      <c r="I140" s="149"/>
      <c r="L140" s="144"/>
      <c r="M140" s="150"/>
      <c r="T140" s="151"/>
      <c r="AT140" s="146" t="s">
        <v>144</v>
      </c>
      <c r="AU140" s="146" t="s">
        <v>80</v>
      </c>
      <c r="AV140" s="12" t="s">
        <v>80</v>
      </c>
      <c r="AW140" s="12" t="s">
        <v>31</v>
      </c>
      <c r="AX140" s="12" t="s">
        <v>70</v>
      </c>
      <c r="AY140" s="146" t="s">
        <v>132</v>
      </c>
    </row>
    <row r="141" spans="2:65" s="13" customFormat="1" ht="11.25" x14ac:dyDescent="0.2">
      <c r="B141" s="152"/>
      <c r="D141" s="145" t="s">
        <v>144</v>
      </c>
      <c r="E141" s="153" t="s">
        <v>3</v>
      </c>
      <c r="F141" s="154" t="s">
        <v>146</v>
      </c>
      <c r="H141" s="155">
        <v>24</v>
      </c>
      <c r="I141" s="156"/>
      <c r="L141" s="152"/>
      <c r="M141" s="157"/>
      <c r="T141" s="158"/>
      <c r="AT141" s="153" t="s">
        <v>144</v>
      </c>
      <c r="AU141" s="153" t="s">
        <v>80</v>
      </c>
      <c r="AV141" s="13" t="s">
        <v>140</v>
      </c>
      <c r="AW141" s="13" t="s">
        <v>31</v>
      </c>
      <c r="AX141" s="13" t="s">
        <v>78</v>
      </c>
      <c r="AY141" s="153" t="s">
        <v>132</v>
      </c>
    </row>
    <row r="142" spans="2:65" s="1" customFormat="1" ht="37.9" customHeight="1" x14ac:dyDescent="0.2">
      <c r="B142" s="126"/>
      <c r="C142" s="127" t="s">
        <v>188</v>
      </c>
      <c r="D142" s="127" t="s">
        <v>135</v>
      </c>
      <c r="E142" s="128" t="s">
        <v>239</v>
      </c>
      <c r="F142" s="129" t="s">
        <v>240</v>
      </c>
      <c r="G142" s="130" t="s">
        <v>235</v>
      </c>
      <c r="H142" s="131">
        <v>32</v>
      </c>
      <c r="I142" s="132"/>
      <c r="J142" s="133">
        <f>ROUND(I142*H142,2)</f>
        <v>0</v>
      </c>
      <c r="K142" s="129" t="s">
        <v>139</v>
      </c>
      <c r="L142" s="31"/>
      <c r="M142" s="134" t="s">
        <v>3</v>
      </c>
      <c r="N142" s="135" t="s">
        <v>41</v>
      </c>
      <c r="P142" s="136">
        <f>O142*H142</f>
        <v>0</v>
      </c>
      <c r="Q142" s="136">
        <v>0</v>
      </c>
      <c r="R142" s="136">
        <f>Q142*H142</f>
        <v>0</v>
      </c>
      <c r="S142" s="136">
        <v>5.0000000000000001E-3</v>
      </c>
      <c r="T142" s="137">
        <f>S142*H142</f>
        <v>0.16</v>
      </c>
      <c r="AR142" s="138" t="s">
        <v>188</v>
      </c>
      <c r="AT142" s="138" t="s">
        <v>135</v>
      </c>
      <c r="AU142" s="138" t="s">
        <v>80</v>
      </c>
      <c r="AY142" s="16" t="s">
        <v>132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78</v>
      </c>
      <c r="BK142" s="139">
        <f>ROUND(I142*H142,2)</f>
        <v>0</v>
      </c>
      <c r="BL142" s="16" t="s">
        <v>188</v>
      </c>
      <c r="BM142" s="138" t="s">
        <v>344</v>
      </c>
    </row>
    <row r="143" spans="2:65" s="1" customFormat="1" ht="11.25" x14ac:dyDescent="0.2">
      <c r="B143" s="31"/>
      <c r="D143" s="140" t="s">
        <v>142</v>
      </c>
      <c r="F143" s="141" t="s">
        <v>242</v>
      </c>
      <c r="I143" s="142"/>
      <c r="L143" s="31"/>
      <c r="M143" s="143"/>
      <c r="T143" s="52"/>
      <c r="AT143" s="16" t="s">
        <v>142</v>
      </c>
      <c r="AU143" s="16" t="s">
        <v>80</v>
      </c>
    </row>
    <row r="144" spans="2:65" s="1" customFormat="1" ht="37.9" customHeight="1" x14ac:dyDescent="0.2">
      <c r="B144" s="126"/>
      <c r="C144" s="127" t="s">
        <v>243</v>
      </c>
      <c r="D144" s="127" t="s">
        <v>135</v>
      </c>
      <c r="E144" s="128" t="s">
        <v>244</v>
      </c>
      <c r="F144" s="129" t="s">
        <v>245</v>
      </c>
      <c r="G144" s="130" t="s">
        <v>138</v>
      </c>
      <c r="H144" s="131">
        <v>90.99</v>
      </c>
      <c r="I144" s="132"/>
      <c r="J144" s="133">
        <f>ROUND(I144*H144,2)</f>
        <v>0</v>
      </c>
      <c r="K144" s="129" t="s">
        <v>139</v>
      </c>
      <c r="L144" s="31"/>
      <c r="M144" s="134" t="s">
        <v>3</v>
      </c>
      <c r="N144" s="135" t="s">
        <v>41</v>
      </c>
      <c r="P144" s="136">
        <f>O144*H144</f>
        <v>0</v>
      </c>
      <c r="Q144" s="136">
        <v>2.7E-4</v>
      </c>
      <c r="R144" s="136">
        <f>Q144*H144</f>
        <v>2.45673E-2</v>
      </c>
      <c r="S144" s="136">
        <v>0</v>
      </c>
      <c r="T144" s="137">
        <f>S144*H144</f>
        <v>0</v>
      </c>
      <c r="AR144" s="138" t="s">
        <v>188</v>
      </c>
      <c r="AT144" s="138" t="s">
        <v>135</v>
      </c>
      <c r="AU144" s="138" t="s">
        <v>80</v>
      </c>
      <c r="AY144" s="16" t="s">
        <v>132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6" t="s">
        <v>78</v>
      </c>
      <c r="BK144" s="139">
        <f>ROUND(I144*H144,2)</f>
        <v>0</v>
      </c>
      <c r="BL144" s="16" t="s">
        <v>188</v>
      </c>
      <c r="BM144" s="138" t="s">
        <v>345</v>
      </c>
    </row>
    <row r="145" spans="2:65" s="1" customFormat="1" ht="11.25" x14ac:dyDescent="0.2">
      <c r="B145" s="31"/>
      <c r="D145" s="140" t="s">
        <v>142</v>
      </c>
      <c r="F145" s="141" t="s">
        <v>247</v>
      </c>
      <c r="I145" s="142"/>
      <c r="L145" s="31"/>
      <c r="M145" s="143"/>
      <c r="T145" s="52"/>
      <c r="AT145" s="16" t="s">
        <v>142</v>
      </c>
      <c r="AU145" s="16" t="s">
        <v>80</v>
      </c>
    </row>
    <row r="146" spans="2:65" s="1" customFormat="1" ht="24.2" customHeight="1" x14ac:dyDescent="0.2">
      <c r="B146" s="126"/>
      <c r="C146" s="159" t="s">
        <v>248</v>
      </c>
      <c r="D146" s="159" t="s">
        <v>197</v>
      </c>
      <c r="E146" s="160" t="s">
        <v>249</v>
      </c>
      <c r="F146" s="161" t="s">
        <v>250</v>
      </c>
      <c r="G146" s="162" t="s">
        <v>138</v>
      </c>
      <c r="H146" s="163">
        <v>90.99</v>
      </c>
      <c r="I146" s="164"/>
      <c r="J146" s="165">
        <f>ROUND(I146*H146,2)</f>
        <v>0</v>
      </c>
      <c r="K146" s="161" t="s">
        <v>139</v>
      </c>
      <c r="L146" s="166"/>
      <c r="M146" s="167" t="s">
        <v>3</v>
      </c>
      <c r="N146" s="168" t="s">
        <v>41</v>
      </c>
      <c r="P146" s="136">
        <f>O146*H146</f>
        <v>0</v>
      </c>
      <c r="Q146" s="136">
        <v>3.6810000000000002E-2</v>
      </c>
      <c r="R146" s="136">
        <f>Q146*H146</f>
        <v>3.3493419000000002</v>
      </c>
      <c r="S146" s="136">
        <v>0</v>
      </c>
      <c r="T146" s="137">
        <f>S146*H146</f>
        <v>0</v>
      </c>
      <c r="AR146" s="138" t="s">
        <v>200</v>
      </c>
      <c r="AT146" s="138" t="s">
        <v>197</v>
      </c>
      <c r="AU146" s="138" t="s">
        <v>80</v>
      </c>
      <c r="AY146" s="16" t="s">
        <v>132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78</v>
      </c>
      <c r="BK146" s="139">
        <f>ROUND(I146*H146,2)</f>
        <v>0</v>
      </c>
      <c r="BL146" s="16" t="s">
        <v>188</v>
      </c>
      <c r="BM146" s="138" t="s">
        <v>346</v>
      </c>
    </row>
    <row r="147" spans="2:65" s="1" customFormat="1" ht="37.9" customHeight="1" x14ac:dyDescent="0.2">
      <c r="B147" s="126"/>
      <c r="C147" s="127" t="s">
        <v>252</v>
      </c>
      <c r="D147" s="127" t="s">
        <v>135</v>
      </c>
      <c r="E147" s="128" t="s">
        <v>253</v>
      </c>
      <c r="F147" s="129" t="s">
        <v>254</v>
      </c>
      <c r="G147" s="130" t="s">
        <v>235</v>
      </c>
      <c r="H147" s="131">
        <v>12</v>
      </c>
      <c r="I147" s="132"/>
      <c r="J147" s="133">
        <f>ROUND(I147*H147,2)</f>
        <v>0</v>
      </c>
      <c r="K147" s="129" t="s">
        <v>139</v>
      </c>
      <c r="L147" s="31"/>
      <c r="M147" s="134" t="s">
        <v>3</v>
      </c>
      <c r="N147" s="135" t="s">
        <v>41</v>
      </c>
      <c r="P147" s="136">
        <f>O147*H147</f>
        <v>0</v>
      </c>
      <c r="Q147" s="136">
        <v>2.5999999999999998E-4</v>
      </c>
      <c r="R147" s="136">
        <f>Q147*H147</f>
        <v>3.1199999999999995E-3</v>
      </c>
      <c r="S147" s="136">
        <v>0</v>
      </c>
      <c r="T147" s="137">
        <f>S147*H147</f>
        <v>0</v>
      </c>
      <c r="AR147" s="138" t="s">
        <v>188</v>
      </c>
      <c r="AT147" s="138" t="s">
        <v>135</v>
      </c>
      <c r="AU147" s="138" t="s">
        <v>80</v>
      </c>
      <c r="AY147" s="16" t="s">
        <v>132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78</v>
      </c>
      <c r="BK147" s="139">
        <f>ROUND(I147*H147,2)</f>
        <v>0</v>
      </c>
      <c r="BL147" s="16" t="s">
        <v>188</v>
      </c>
      <c r="BM147" s="138" t="s">
        <v>347</v>
      </c>
    </row>
    <row r="148" spans="2:65" s="1" customFormat="1" ht="11.25" x14ac:dyDescent="0.2">
      <c r="B148" s="31"/>
      <c r="D148" s="140" t="s">
        <v>142</v>
      </c>
      <c r="F148" s="141" t="s">
        <v>256</v>
      </c>
      <c r="I148" s="142"/>
      <c r="L148" s="31"/>
      <c r="M148" s="143"/>
      <c r="T148" s="52"/>
      <c r="AT148" s="16" t="s">
        <v>142</v>
      </c>
      <c r="AU148" s="16" t="s">
        <v>80</v>
      </c>
    </row>
    <row r="149" spans="2:65" s="1" customFormat="1" ht="16.5" customHeight="1" x14ac:dyDescent="0.2">
      <c r="B149" s="126"/>
      <c r="C149" s="159" t="s">
        <v>257</v>
      </c>
      <c r="D149" s="159" t="s">
        <v>197</v>
      </c>
      <c r="E149" s="160" t="s">
        <v>258</v>
      </c>
      <c r="F149" s="161" t="s">
        <v>259</v>
      </c>
      <c r="G149" s="162" t="s">
        <v>138</v>
      </c>
      <c r="H149" s="163">
        <v>19.2</v>
      </c>
      <c r="I149" s="164"/>
      <c r="J149" s="165">
        <f>ROUND(I149*H149,2)</f>
        <v>0</v>
      </c>
      <c r="K149" s="161" t="s">
        <v>139</v>
      </c>
      <c r="L149" s="166"/>
      <c r="M149" s="167" t="s">
        <v>3</v>
      </c>
      <c r="N149" s="168" t="s">
        <v>41</v>
      </c>
      <c r="P149" s="136">
        <f>O149*H149</f>
        <v>0</v>
      </c>
      <c r="Q149" s="136">
        <v>3.7039999999999997E-2</v>
      </c>
      <c r="R149" s="136">
        <f>Q149*H149</f>
        <v>0.71116799999999991</v>
      </c>
      <c r="S149" s="136">
        <v>0</v>
      </c>
      <c r="T149" s="137">
        <f>S149*H149</f>
        <v>0</v>
      </c>
      <c r="AR149" s="138" t="s">
        <v>200</v>
      </c>
      <c r="AT149" s="138" t="s">
        <v>197</v>
      </c>
      <c r="AU149" s="138" t="s">
        <v>80</v>
      </c>
      <c r="AY149" s="16" t="s">
        <v>132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6" t="s">
        <v>78</v>
      </c>
      <c r="BK149" s="139">
        <f>ROUND(I149*H149,2)</f>
        <v>0</v>
      </c>
      <c r="BL149" s="16" t="s">
        <v>188</v>
      </c>
      <c r="BM149" s="138" t="s">
        <v>348</v>
      </c>
    </row>
    <row r="150" spans="2:65" s="1" customFormat="1" ht="37.9" customHeight="1" x14ac:dyDescent="0.2">
      <c r="B150" s="126"/>
      <c r="C150" s="127" t="s">
        <v>8</v>
      </c>
      <c r="D150" s="127" t="s">
        <v>135</v>
      </c>
      <c r="E150" s="128" t="s">
        <v>261</v>
      </c>
      <c r="F150" s="129" t="s">
        <v>262</v>
      </c>
      <c r="G150" s="130" t="s">
        <v>235</v>
      </c>
      <c r="H150" s="131">
        <v>24</v>
      </c>
      <c r="I150" s="132"/>
      <c r="J150" s="133">
        <f>ROUND(I150*H150,2)</f>
        <v>0</v>
      </c>
      <c r="K150" s="129" t="s">
        <v>139</v>
      </c>
      <c r="L150" s="31"/>
      <c r="M150" s="134" t="s">
        <v>3</v>
      </c>
      <c r="N150" s="135" t="s">
        <v>41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188</v>
      </c>
      <c r="AT150" s="138" t="s">
        <v>135</v>
      </c>
      <c r="AU150" s="138" t="s">
        <v>80</v>
      </c>
      <c r="AY150" s="16" t="s">
        <v>132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78</v>
      </c>
      <c r="BK150" s="139">
        <f>ROUND(I150*H150,2)</f>
        <v>0</v>
      </c>
      <c r="BL150" s="16" t="s">
        <v>188</v>
      </c>
      <c r="BM150" s="138" t="s">
        <v>349</v>
      </c>
    </row>
    <row r="151" spans="2:65" s="1" customFormat="1" ht="11.25" x14ac:dyDescent="0.2">
      <c r="B151" s="31"/>
      <c r="D151" s="140" t="s">
        <v>142</v>
      </c>
      <c r="F151" s="141" t="s">
        <v>264</v>
      </c>
      <c r="I151" s="142"/>
      <c r="L151" s="31"/>
      <c r="M151" s="143"/>
      <c r="T151" s="52"/>
      <c r="AT151" s="16" t="s">
        <v>142</v>
      </c>
      <c r="AU151" s="16" t="s">
        <v>80</v>
      </c>
    </row>
    <row r="152" spans="2:65" s="12" customFormat="1" ht="11.25" x14ac:dyDescent="0.2">
      <c r="B152" s="144"/>
      <c r="D152" s="145" t="s">
        <v>144</v>
      </c>
      <c r="E152" s="146" t="s">
        <v>3</v>
      </c>
      <c r="F152" s="147" t="s">
        <v>238</v>
      </c>
      <c r="H152" s="148">
        <v>24</v>
      </c>
      <c r="I152" s="149"/>
      <c r="L152" s="144"/>
      <c r="M152" s="150"/>
      <c r="T152" s="151"/>
      <c r="AT152" s="146" t="s">
        <v>144</v>
      </c>
      <c r="AU152" s="146" t="s">
        <v>80</v>
      </c>
      <c r="AV152" s="12" t="s">
        <v>80</v>
      </c>
      <c r="AW152" s="12" t="s">
        <v>31</v>
      </c>
      <c r="AX152" s="12" t="s">
        <v>70</v>
      </c>
      <c r="AY152" s="146" t="s">
        <v>132</v>
      </c>
    </row>
    <row r="153" spans="2:65" s="13" customFormat="1" ht="11.25" x14ac:dyDescent="0.2">
      <c r="B153" s="152"/>
      <c r="D153" s="145" t="s">
        <v>144</v>
      </c>
      <c r="E153" s="153" t="s">
        <v>3</v>
      </c>
      <c r="F153" s="154" t="s">
        <v>146</v>
      </c>
      <c r="H153" s="155">
        <v>24</v>
      </c>
      <c r="I153" s="156"/>
      <c r="L153" s="152"/>
      <c r="M153" s="157"/>
      <c r="T153" s="158"/>
      <c r="AT153" s="153" t="s">
        <v>144</v>
      </c>
      <c r="AU153" s="153" t="s">
        <v>80</v>
      </c>
      <c r="AV153" s="13" t="s">
        <v>140</v>
      </c>
      <c r="AW153" s="13" t="s">
        <v>31</v>
      </c>
      <c r="AX153" s="13" t="s">
        <v>78</v>
      </c>
      <c r="AY153" s="153" t="s">
        <v>132</v>
      </c>
    </row>
    <row r="154" spans="2:65" s="1" customFormat="1" ht="44.25" customHeight="1" x14ac:dyDescent="0.2">
      <c r="B154" s="126"/>
      <c r="C154" s="127" t="s">
        <v>265</v>
      </c>
      <c r="D154" s="127" t="s">
        <v>135</v>
      </c>
      <c r="E154" s="128" t="s">
        <v>266</v>
      </c>
      <c r="F154" s="129" t="s">
        <v>267</v>
      </c>
      <c r="G154" s="130" t="s">
        <v>235</v>
      </c>
      <c r="H154" s="131">
        <v>32</v>
      </c>
      <c r="I154" s="132"/>
      <c r="J154" s="133">
        <f>ROUND(I154*H154,2)</f>
        <v>0</v>
      </c>
      <c r="K154" s="129" t="s">
        <v>139</v>
      </c>
      <c r="L154" s="31"/>
      <c r="M154" s="134" t="s">
        <v>3</v>
      </c>
      <c r="N154" s="135" t="s">
        <v>41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188</v>
      </c>
      <c r="AT154" s="138" t="s">
        <v>135</v>
      </c>
      <c r="AU154" s="138" t="s">
        <v>80</v>
      </c>
      <c r="AY154" s="16" t="s">
        <v>132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6" t="s">
        <v>78</v>
      </c>
      <c r="BK154" s="139">
        <f>ROUND(I154*H154,2)</f>
        <v>0</v>
      </c>
      <c r="BL154" s="16" t="s">
        <v>188</v>
      </c>
      <c r="BM154" s="138" t="s">
        <v>350</v>
      </c>
    </row>
    <row r="155" spans="2:65" s="1" customFormat="1" ht="11.25" x14ac:dyDescent="0.2">
      <c r="B155" s="31"/>
      <c r="D155" s="140" t="s">
        <v>142</v>
      </c>
      <c r="F155" s="141" t="s">
        <v>269</v>
      </c>
      <c r="I155" s="142"/>
      <c r="L155" s="31"/>
      <c r="M155" s="143"/>
      <c r="T155" s="52"/>
      <c r="AT155" s="16" t="s">
        <v>142</v>
      </c>
      <c r="AU155" s="16" t="s">
        <v>80</v>
      </c>
    </row>
    <row r="156" spans="2:65" s="1" customFormat="1" ht="21.75" customHeight="1" x14ac:dyDescent="0.2">
      <c r="B156" s="126"/>
      <c r="C156" s="159" t="s">
        <v>270</v>
      </c>
      <c r="D156" s="159" t="s">
        <v>197</v>
      </c>
      <c r="E156" s="160" t="s">
        <v>271</v>
      </c>
      <c r="F156" s="161" t="s">
        <v>272</v>
      </c>
      <c r="G156" s="162" t="s">
        <v>187</v>
      </c>
      <c r="H156" s="163">
        <v>77</v>
      </c>
      <c r="I156" s="164"/>
      <c r="J156" s="165">
        <f>ROUND(I156*H156,2)</f>
        <v>0</v>
      </c>
      <c r="K156" s="161" t="s">
        <v>139</v>
      </c>
      <c r="L156" s="166"/>
      <c r="M156" s="167" t="s">
        <v>3</v>
      </c>
      <c r="N156" s="168" t="s">
        <v>41</v>
      </c>
      <c r="P156" s="136">
        <f>O156*H156</f>
        <v>0</v>
      </c>
      <c r="Q156" s="136">
        <v>1.1000000000000001E-3</v>
      </c>
      <c r="R156" s="136">
        <f>Q156*H156</f>
        <v>8.4700000000000011E-2</v>
      </c>
      <c r="S156" s="136">
        <v>0</v>
      </c>
      <c r="T156" s="137">
        <f>S156*H156</f>
        <v>0</v>
      </c>
      <c r="AR156" s="138" t="s">
        <v>200</v>
      </c>
      <c r="AT156" s="138" t="s">
        <v>197</v>
      </c>
      <c r="AU156" s="138" t="s">
        <v>80</v>
      </c>
      <c r="AY156" s="16" t="s">
        <v>132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6" t="s">
        <v>78</v>
      </c>
      <c r="BK156" s="139">
        <f>ROUND(I156*H156,2)</f>
        <v>0</v>
      </c>
      <c r="BL156" s="16" t="s">
        <v>188</v>
      </c>
      <c r="BM156" s="138" t="s">
        <v>351</v>
      </c>
    </row>
    <row r="157" spans="2:65" s="12" customFormat="1" ht="11.25" x14ac:dyDescent="0.2">
      <c r="B157" s="144"/>
      <c r="D157" s="145" t="s">
        <v>144</v>
      </c>
      <c r="E157" s="146" t="s">
        <v>3</v>
      </c>
      <c r="F157" s="147" t="s">
        <v>274</v>
      </c>
      <c r="H157" s="148">
        <v>56</v>
      </c>
      <c r="I157" s="149"/>
      <c r="L157" s="144"/>
      <c r="M157" s="150"/>
      <c r="T157" s="151"/>
      <c r="AT157" s="146" t="s">
        <v>144</v>
      </c>
      <c r="AU157" s="146" t="s">
        <v>80</v>
      </c>
      <c r="AV157" s="12" t="s">
        <v>80</v>
      </c>
      <c r="AW157" s="12" t="s">
        <v>31</v>
      </c>
      <c r="AX157" s="12" t="s">
        <v>70</v>
      </c>
      <c r="AY157" s="146" t="s">
        <v>132</v>
      </c>
    </row>
    <row r="158" spans="2:65" s="12" customFormat="1" ht="11.25" x14ac:dyDescent="0.2">
      <c r="B158" s="144"/>
      <c r="D158" s="145" t="s">
        <v>144</v>
      </c>
      <c r="E158" s="146" t="s">
        <v>3</v>
      </c>
      <c r="F158" s="147" t="s">
        <v>275</v>
      </c>
      <c r="H158" s="148">
        <v>21</v>
      </c>
      <c r="I158" s="149"/>
      <c r="L158" s="144"/>
      <c r="M158" s="150"/>
      <c r="T158" s="151"/>
      <c r="AT158" s="146" t="s">
        <v>144</v>
      </c>
      <c r="AU158" s="146" t="s">
        <v>80</v>
      </c>
      <c r="AV158" s="12" t="s">
        <v>80</v>
      </c>
      <c r="AW158" s="12" t="s">
        <v>31</v>
      </c>
      <c r="AX158" s="12" t="s">
        <v>70</v>
      </c>
      <c r="AY158" s="146" t="s">
        <v>132</v>
      </c>
    </row>
    <row r="159" spans="2:65" s="13" customFormat="1" ht="11.25" x14ac:dyDescent="0.2">
      <c r="B159" s="152"/>
      <c r="D159" s="145" t="s">
        <v>144</v>
      </c>
      <c r="E159" s="153" t="s">
        <v>3</v>
      </c>
      <c r="F159" s="154" t="s">
        <v>146</v>
      </c>
      <c r="H159" s="155">
        <v>77</v>
      </c>
      <c r="I159" s="156"/>
      <c r="L159" s="152"/>
      <c r="M159" s="157"/>
      <c r="T159" s="158"/>
      <c r="AT159" s="153" t="s">
        <v>144</v>
      </c>
      <c r="AU159" s="153" t="s">
        <v>80</v>
      </c>
      <c r="AV159" s="13" t="s">
        <v>140</v>
      </c>
      <c r="AW159" s="13" t="s">
        <v>31</v>
      </c>
      <c r="AX159" s="13" t="s">
        <v>78</v>
      </c>
      <c r="AY159" s="153" t="s">
        <v>132</v>
      </c>
    </row>
    <row r="160" spans="2:65" s="1" customFormat="1" ht="16.5" customHeight="1" x14ac:dyDescent="0.2">
      <c r="B160" s="126"/>
      <c r="C160" s="159" t="s">
        <v>276</v>
      </c>
      <c r="D160" s="159" t="s">
        <v>197</v>
      </c>
      <c r="E160" s="160" t="s">
        <v>277</v>
      </c>
      <c r="F160" s="161" t="s">
        <v>278</v>
      </c>
      <c r="G160" s="162" t="s">
        <v>207</v>
      </c>
      <c r="H160" s="163">
        <v>56</v>
      </c>
      <c r="I160" s="164"/>
      <c r="J160" s="165">
        <f>ROUND(I160*H160,2)</f>
        <v>0</v>
      </c>
      <c r="K160" s="161" t="s">
        <v>139</v>
      </c>
      <c r="L160" s="166"/>
      <c r="M160" s="167" t="s">
        <v>3</v>
      </c>
      <c r="N160" s="168" t="s">
        <v>41</v>
      </c>
      <c r="P160" s="136">
        <f>O160*H160</f>
        <v>0</v>
      </c>
      <c r="Q160" s="136">
        <v>2.0000000000000001E-4</v>
      </c>
      <c r="R160" s="136">
        <f>Q160*H160</f>
        <v>1.12E-2</v>
      </c>
      <c r="S160" s="136">
        <v>0</v>
      </c>
      <c r="T160" s="137">
        <f>S160*H160</f>
        <v>0</v>
      </c>
      <c r="AR160" s="138" t="s">
        <v>200</v>
      </c>
      <c r="AT160" s="138" t="s">
        <v>197</v>
      </c>
      <c r="AU160" s="138" t="s">
        <v>80</v>
      </c>
      <c r="AY160" s="16" t="s">
        <v>132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6" t="s">
        <v>78</v>
      </c>
      <c r="BK160" s="139">
        <f>ROUND(I160*H160,2)</f>
        <v>0</v>
      </c>
      <c r="BL160" s="16" t="s">
        <v>188</v>
      </c>
      <c r="BM160" s="138" t="s">
        <v>352</v>
      </c>
    </row>
    <row r="161" spans="2:65" s="12" customFormat="1" ht="11.25" x14ac:dyDescent="0.2">
      <c r="B161" s="144"/>
      <c r="D161" s="145" t="s">
        <v>144</v>
      </c>
      <c r="E161" s="146" t="s">
        <v>3</v>
      </c>
      <c r="F161" s="147" t="s">
        <v>280</v>
      </c>
      <c r="H161" s="148">
        <v>56</v>
      </c>
      <c r="I161" s="149"/>
      <c r="L161" s="144"/>
      <c r="M161" s="150"/>
      <c r="T161" s="151"/>
      <c r="AT161" s="146" t="s">
        <v>144</v>
      </c>
      <c r="AU161" s="146" t="s">
        <v>80</v>
      </c>
      <c r="AV161" s="12" t="s">
        <v>80</v>
      </c>
      <c r="AW161" s="12" t="s">
        <v>31</v>
      </c>
      <c r="AX161" s="12" t="s">
        <v>70</v>
      </c>
      <c r="AY161" s="146" t="s">
        <v>132</v>
      </c>
    </row>
    <row r="162" spans="2:65" s="13" customFormat="1" ht="11.25" x14ac:dyDescent="0.2">
      <c r="B162" s="152"/>
      <c r="D162" s="145" t="s">
        <v>144</v>
      </c>
      <c r="E162" s="153" t="s">
        <v>3</v>
      </c>
      <c r="F162" s="154" t="s">
        <v>146</v>
      </c>
      <c r="H162" s="155">
        <v>56</v>
      </c>
      <c r="I162" s="156"/>
      <c r="L162" s="152"/>
      <c r="M162" s="157"/>
      <c r="T162" s="158"/>
      <c r="AT162" s="153" t="s">
        <v>144</v>
      </c>
      <c r="AU162" s="153" t="s">
        <v>80</v>
      </c>
      <c r="AV162" s="13" t="s">
        <v>140</v>
      </c>
      <c r="AW162" s="13" t="s">
        <v>31</v>
      </c>
      <c r="AX162" s="13" t="s">
        <v>78</v>
      </c>
      <c r="AY162" s="153" t="s">
        <v>132</v>
      </c>
    </row>
    <row r="163" spans="2:65" s="1" customFormat="1" ht="21.75" customHeight="1" x14ac:dyDescent="0.2">
      <c r="B163" s="126"/>
      <c r="C163" s="127" t="s">
        <v>281</v>
      </c>
      <c r="D163" s="127" t="s">
        <v>135</v>
      </c>
      <c r="E163" s="128" t="s">
        <v>282</v>
      </c>
      <c r="F163" s="129" t="s">
        <v>283</v>
      </c>
      <c r="G163" s="130" t="s">
        <v>284</v>
      </c>
      <c r="H163" s="131">
        <v>1</v>
      </c>
      <c r="I163" s="132"/>
      <c r="J163" s="133">
        <f>ROUND(I163*H163,2)</f>
        <v>0</v>
      </c>
      <c r="K163" s="129" t="s">
        <v>3</v>
      </c>
      <c r="L163" s="31"/>
      <c r="M163" s="134" t="s">
        <v>3</v>
      </c>
      <c r="N163" s="135" t="s">
        <v>41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188</v>
      </c>
      <c r="AT163" s="138" t="s">
        <v>135</v>
      </c>
      <c r="AU163" s="138" t="s">
        <v>80</v>
      </c>
      <c r="AY163" s="16" t="s">
        <v>132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6" t="s">
        <v>78</v>
      </c>
      <c r="BK163" s="139">
        <f>ROUND(I163*H163,2)</f>
        <v>0</v>
      </c>
      <c r="BL163" s="16" t="s">
        <v>188</v>
      </c>
      <c r="BM163" s="138" t="s">
        <v>353</v>
      </c>
    </row>
    <row r="164" spans="2:65" s="1" customFormat="1" ht="49.15" customHeight="1" x14ac:dyDescent="0.2">
      <c r="B164" s="126"/>
      <c r="C164" s="127" t="s">
        <v>286</v>
      </c>
      <c r="D164" s="127" t="s">
        <v>135</v>
      </c>
      <c r="E164" s="128" t="s">
        <v>287</v>
      </c>
      <c r="F164" s="129" t="s">
        <v>288</v>
      </c>
      <c r="G164" s="130" t="s">
        <v>162</v>
      </c>
      <c r="H164" s="131">
        <v>3.4830000000000001</v>
      </c>
      <c r="I164" s="132"/>
      <c r="J164" s="133">
        <f>ROUND(I164*H164,2)</f>
        <v>0</v>
      </c>
      <c r="K164" s="129" t="s">
        <v>139</v>
      </c>
      <c r="L164" s="31"/>
      <c r="M164" s="134" t="s">
        <v>3</v>
      </c>
      <c r="N164" s="135" t="s">
        <v>41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188</v>
      </c>
      <c r="AT164" s="138" t="s">
        <v>135</v>
      </c>
      <c r="AU164" s="138" t="s">
        <v>80</v>
      </c>
      <c r="AY164" s="16" t="s">
        <v>132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78</v>
      </c>
      <c r="BK164" s="139">
        <f>ROUND(I164*H164,2)</f>
        <v>0</v>
      </c>
      <c r="BL164" s="16" t="s">
        <v>188</v>
      </c>
      <c r="BM164" s="138" t="s">
        <v>354</v>
      </c>
    </row>
    <row r="165" spans="2:65" s="1" customFormat="1" ht="11.25" x14ac:dyDescent="0.2">
      <c r="B165" s="31"/>
      <c r="D165" s="140" t="s">
        <v>142</v>
      </c>
      <c r="F165" s="141" t="s">
        <v>290</v>
      </c>
      <c r="I165" s="142"/>
      <c r="L165" s="31"/>
      <c r="M165" s="143"/>
      <c r="T165" s="52"/>
      <c r="AT165" s="16" t="s">
        <v>142</v>
      </c>
      <c r="AU165" s="16" t="s">
        <v>80</v>
      </c>
    </row>
    <row r="166" spans="2:65" s="1" customFormat="1" ht="49.15" customHeight="1" x14ac:dyDescent="0.2">
      <c r="B166" s="126"/>
      <c r="C166" s="127" t="s">
        <v>291</v>
      </c>
      <c r="D166" s="127" t="s">
        <v>135</v>
      </c>
      <c r="E166" s="128" t="s">
        <v>292</v>
      </c>
      <c r="F166" s="129" t="s">
        <v>293</v>
      </c>
      <c r="G166" s="130" t="s">
        <v>162</v>
      </c>
      <c r="H166" s="131">
        <v>3.4830000000000001</v>
      </c>
      <c r="I166" s="132"/>
      <c r="J166" s="133">
        <f>ROUND(I166*H166,2)</f>
        <v>0</v>
      </c>
      <c r="K166" s="129" t="s">
        <v>139</v>
      </c>
      <c r="L166" s="31"/>
      <c r="M166" s="134" t="s">
        <v>3</v>
      </c>
      <c r="N166" s="135" t="s">
        <v>41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188</v>
      </c>
      <c r="AT166" s="138" t="s">
        <v>135</v>
      </c>
      <c r="AU166" s="138" t="s">
        <v>80</v>
      </c>
      <c r="AY166" s="16" t="s">
        <v>132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6" t="s">
        <v>78</v>
      </c>
      <c r="BK166" s="139">
        <f>ROUND(I166*H166,2)</f>
        <v>0</v>
      </c>
      <c r="BL166" s="16" t="s">
        <v>188</v>
      </c>
      <c r="BM166" s="138" t="s">
        <v>355</v>
      </c>
    </row>
    <row r="167" spans="2:65" s="1" customFormat="1" ht="11.25" x14ac:dyDescent="0.2">
      <c r="B167" s="31"/>
      <c r="D167" s="140" t="s">
        <v>142</v>
      </c>
      <c r="F167" s="141" t="s">
        <v>295</v>
      </c>
      <c r="I167" s="142"/>
      <c r="L167" s="31"/>
      <c r="M167" s="143"/>
      <c r="T167" s="52"/>
      <c r="AT167" s="16" t="s">
        <v>142</v>
      </c>
      <c r="AU167" s="16" t="s">
        <v>80</v>
      </c>
    </row>
    <row r="168" spans="2:65" s="11" customFormat="1" ht="22.9" customHeight="1" x14ac:dyDescent="0.2">
      <c r="B168" s="114"/>
      <c r="D168" s="115" t="s">
        <v>69</v>
      </c>
      <c r="E168" s="124" t="s">
        <v>296</v>
      </c>
      <c r="F168" s="124" t="s">
        <v>297</v>
      </c>
      <c r="I168" s="117"/>
      <c r="J168" s="125">
        <f>BK168</f>
        <v>0</v>
      </c>
      <c r="L168" s="114"/>
      <c r="M168" s="119"/>
      <c r="P168" s="120">
        <f>SUM(P169:P175)</f>
        <v>0</v>
      </c>
      <c r="R168" s="120">
        <f>SUM(R169:R175)</f>
        <v>1.5300000000000001E-2</v>
      </c>
      <c r="T168" s="121">
        <f>SUM(T169:T175)</f>
        <v>0</v>
      </c>
      <c r="AR168" s="115" t="s">
        <v>80</v>
      </c>
      <c r="AT168" s="122" t="s">
        <v>69</v>
      </c>
      <c r="AU168" s="122" t="s">
        <v>78</v>
      </c>
      <c r="AY168" s="115" t="s">
        <v>132</v>
      </c>
      <c r="BK168" s="123">
        <f>SUM(BK169:BK175)</f>
        <v>0</v>
      </c>
    </row>
    <row r="169" spans="2:65" s="1" customFormat="1" ht="37.9" customHeight="1" x14ac:dyDescent="0.2">
      <c r="B169" s="126"/>
      <c r="C169" s="127" t="s">
        <v>298</v>
      </c>
      <c r="D169" s="127" t="s">
        <v>135</v>
      </c>
      <c r="E169" s="128" t="s">
        <v>299</v>
      </c>
      <c r="F169" s="129" t="s">
        <v>300</v>
      </c>
      <c r="G169" s="130" t="s">
        <v>138</v>
      </c>
      <c r="H169" s="131">
        <v>30.6</v>
      </c>
      <c r="I169" s="132"/>
      <c r="J169" s="133">
        <f>ROUND(I169*H169,2)</f>
        <v>0</v>
      </c>
      <c r="K169" s="129" t="s">
        <v>139</v>
      </c>
      <c r="L169" s="31"/>
      <c r="M169" s="134" t="s">
        <v>3</v>
      </c>
      <c r="N169" s="135" t="s">
        <v>41</v>
      </c>
      <c r="P169" s="136">
        <f>O169*H169</f>
        <v>0</v>
      </c>
      <c r="Q169" s="136">
        <v>1.3999999999999999E-4</v>
      </c>
      <c r="R169" s="136">
        <f>Q169*H169</f>
        <v>4.2839999999999996E-3</v>
      </c>
      <c r="S169" s="136">
        <v>0</v>
      </c>
      <c r="T169" s="137">
        <f>S169*H169</f>
        <v>0</v>
      </c>
      <c r="AR169" s="138" t="s">
        <v>188</v>
      </c>
      <c r="AT169" s="138" t="s">
        <v>135</v>
      </c>
      <c r="AU169" s="138" t="s">
        <v>80</v>
      </c>
      <c r="AY169" s="16" t="s">
        <v>132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6" t="s">
        <v>78</v>
      </c>
      <c r="BK169" s="139">
        <f>ROUND(I169*H169,2)</f>
        <v>0</v>
      </c>
      <c r="BL169" s="16" t="s">
        <v>188</v>
      </c>
      <c r="BM169" s="138" t="s">
        <v>356</v>
      </c>
    </row>
    <row r="170" spans="2:65" s="1" customFormat="1" ht="11.25" x14ac:dyDescent="0.2">
      <c r="B170" s="31"/>
      <c r="D170" s="140" t="s">
        <v>142</v>
      </c>
      <c r="F170" s="141" t="s">
        <v>302</v>
      </c>
      <c r="I170" s="142"/>
      <c r="L170" s="31"/>
      <c r="M170" s="143"/>
      <c r="T170" s="52"/>
      <c r="AT170" s="16" t="s">
        <v>142</v>
      </c>
      <c r="AU170" s="16" t="s">
        <v>80</v>
      </c>
    </row>
    <row r="171" spans="2:65" s="1" customFormat="1" ht="19.5" x14ac:dyDescent="0.2">
      <c r="B171" s="31"/>
      <c r="D171" s="145" t="s">
        <v>216</v>
      </c>
      <c r="F171" s="169" t="s">
        <v>303</v>
      </c>
      <c r="I171" s="142"/>
      <c r="L171" s="31"/>
      <c r="M171" s="143"/>
      <c r="T171" s="52"/>
      <c r="AT171" s="16" t="s">
        <v>216</v>
      </c>
      <c r="AU171" s="16" t="s">
        <v>80</v>
      </c>
    </row>
    <row r="172" spans="2:65" s="12" customFormat="1" ht="11.25" x14ac:dyDescent="0.2">
      <c r="B172" s="144"/>
      <c r="D172" s="145" t="s">
        <v>144</v>
      </c>
      <c r="E172" s="146" t="s">
        <v>3</v>
      </c>
      <c r="F172" s="147" t="s">
        <v>304</v>
      </c>
      <c r="H172" s="148">
        <v>30.6</v>
      </c>
      <c r="I172" s="149"/>
      <c r="L172" s="144"/>
      <c r="M172" s="150"/>
      <c r="T172" s="151"/>
      <c r="AT172" s="146" t="s">
        <v>144</v>
      </c>
      <c r="AU172" s="146" t="s">
        <v>80</v>
      </c>
      <c r="AV172" s="12" t="s">
        <v>80</v>
      </c>
      <c r="AW172" s="12" t="s">
        <v>31</v>
      </c>
      <c r="AX172" s="12" t="s">
        <v>70</v>
      </c>
      <c r="AY172" s="146" t="s">
        <v>132</v>
      </c>
    </row>
    <row r="173" spans="2:65" s="13" customFormat="1" ht="11.25" x14ac:dyDescent="0.2">
      <c r="B173" s="152"/>
      <c r="D173" s="145" t="s">
        <v>144</v>
      </c>
      <c r="E173" s="153" t="s">
        <v>3</v>
      </c>
      <c r="F173" s="154" t="s">
        <v>146</v>
      </c>
      <c r="H173" s="155">
        <v>30.6</v>
      </c>
      <c r="I173" s="156"/>
      <c r="L173" s="152"/>
      <c r="M173" s="157"/>
      <c r="T173" s="158"/>
      <c r="AT173" s="153" t="s">
        <v>144</v>
      </c>
      <c r="AU173" s="153" t="s">
        <v>80</v>
      </c>
      <c r="AV173" s="13" t="s">
        <v>140</v>
      </c>
      <c r="AW173" s="13" t="s">
        <v>31</v>
      </c>
      <c r="AX173" s="13" t="s">
        <v>78</v>
      </c>
      <c r="AY173" s="153" t="s">
        <v>132</v>
      </c>
    </row>
    <row r="174" spans="2:65" s="1" customFormat="1" ht="44.25" customHeight="1" x14ac:dyDescent="0.2">
      <c r="B174" s="126"/>
      <c r="C174" s="127" t="s">
        <v>305</v>
      </c>
      <c r="D174" s="127" t="s">
        <v>135</v>
      </c>
      <c r="E174" s="128" t="s">
        <v>306</v>
      </c>
      <c r="F174" s="129" t="s">
        <v>307</v>
      </c>
      <c r="G174" s="130" t="s">
        <v>138</v>
      </c>
      <c r="H174" s="131">
        <v>30.6</v>
      </c>
      <c r="I174" s="132"/>
      <c r="J174" s="133">
        <f>ROUND(I174*H174,2)</f>
        <v>0</v>
      </c>
      <c r="K174" s="129" t="s">
        <v>139</v>
      </c>
      <c r="L174" s="31"/>
      <c r="M174" s="134" t="s">
        <v>3</v>
      </c>
      <c r="N174" s="135" t="s">
        <v>41</v>
      </c>
      <c r="P174" s="136">
        <f>O174*H174</f>
        <v>0</v>
      </c>
      <c r="Q174" s="136">
        <v>3.6000000000000002E-4</v>
      </c>
      <c r="R174" s="136">
        <f>Q174*H174</f>
        <v>1.1016000000000001E-2</v>
      </c>
      <c r="S174" s="136">
        <v>0</v>
      </c>
      <c r="T174" s="137">
        <f>S174*H174</f>
        <v>0</v>
      </c>
      <c r="AR174" s="138" t="s">
        <v>188</v>
      </c>
      <c r="AT174" s="138" t="s">
        <v>135</v>
      </c>
      <c r="AU174" s="138" t="s">
        <v>80</v>
      </c>
      <c r="AY174" s="16" t="s">
        <v>132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6" t="s">
        <v>78</v>
      </c>
      <c r="BK174" s="139">
        <f>ROUND(I174*H174,2)</f>
        <v>0</v>
      </c>
      <c r="BL174" s="16" t="s">
        <v>188</v>
      </c>
      <c r="BM174" s="138" t="s">
        <v>357</v>
      </c>
    </row>
    <row r="175" spans="2:65" s="1" customFormat="1" ht="11.25" x14ac:dyDescent="0.2">
      <c r="B175" s="31"/>
      <c r="D175" s="140" t="s">
        <v>142</v>
      </c>
      <c r="F175" s="141" t="s">
        <v>309</v>
      </c>
      <c r="I175" s="142"/>
      <c r="L175" s="31"/>
      <c r="M175" s="143"/>
      <c r="T175" s="52"/>
      <c r="AT175" s="16" t="s">
        <v>142</v>
      </c>
      <c r="AU175" s="16" t="s">
        <v>80</v>
      </c>
    </row>
    <row r="176" spans="2:65" s="11" customFormat="1" ht="25.9" customHeight="1" x14ac:dyDescent="0.2">
      <c r="B176" s="114"/>
      <c r="D176" s="115" t="s">
        <v>69</v>
      </c>
      <c r="E176" s="116" t="s">
        <v>310</v>
      </c>
      <c r="F176" s="116" t="s">
        <v>311</v>
      </c>
      <c r="I176" s="117"/>
      <c r="J176" s="118">
        <f>BK176</f>
        <v>0</v>
      </c>
      <c r="L176" s="114"/>
      <c r="M176" s="119"/>
      <c r="P176" s="120">
        <f>SUM(P177:P179)</f>
        <v>0</v>
      </c>
      <c r="R176" s="120">
        <f>SUM(R177:R179)</f>
        <v>0</v>
      </c>
      <c r="T176" s="121">
        <f>SUM(T177:T179)</f>
        <v>0</v>
      </c>
      <c r="AR176" s="115" t="s">
        <v>165</v>
      </c>
      <c r="AT176" s="122" t="s">
        <v>69</v>
      </c>
      <c r="AU176" s="122" t="s">
        <v>70</v>
      </c>
      <c r="AY176" s="115" t="s">
        <v>132</v>
      </c>
      <c r="BK176" s="123">
        <f>SUM(BK177:BK179)</f>
        <v>0</v>
      </c>
    </row>
    <row r="177" spans="2:65" s="1" customFormat="1" ht="16.5" customHeight="1" x14ac:dyDescent="0.2">
      <c r="B177" s="126"/>
      <c r="C177" s="127" t="s">
        <v>312</v>
      </c>
      <c r="D177" s="127" t="s">
        <v>135</v>
      </c>
      <c r="E177" s="128" t="s">
        <v>313</v>
      </c>
      <c r="F177" s="129" t="s">
        <v>314</v>
      </c>
      <c r="G177" s="130" t="s">
        <v>315</v>
      </c>
      <c r="H177" s="131">
        <v>1</v>
      </c>
      <c r="I177" s="132"/>
      <c r="J177" s="133">
        <f>ROUND(I177*H177,2)</f>
        <v>0</v>
      </c>
      <c r="K177" s="129" t="s">
        <v>316</v>
      </c>
      <c r="L177" s="31"/>
      <c r="M177" s="134" t="s">
        <v>3</v>
      </c>
      <c r="N177" s="135" t="s">
        <v>41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140</v>
      </c>
      <c r="AT177" s="138" t="s">
        <v>135</v>
      </c>
      <c r="AU177" s="138" t="s">
        <v>78</v>
      </c>
      <c r="AY177" s="16" t="s">
        <v>132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78</v>
      </c>
      <c r="BK177" s="139">
        <f>ROUND(I177*H177,2)</f>
        <v>0</v>
      </c>
      <c r="BL177" s="16" t="s">
        <v>140</v>
      </c>
      <c r="BM177" s="138" t="s">
        <v>358</v>
      </c>
    </row>
    <row r="178" spans="2:65" s="1" customFormat="1" ht="24.2" customHeight="1" x14ac:dyDescent="0.2">
      <c r="B178" s="126"/>
      <c r="C178" s="127" t="s">
        <v>318</v>
      </c>
      <c r="D178" s="127" t="s">
        <v>135</v>
      </c>
      <c r="E178" s="128" t="s">
        <v>319</v>
      </c>
      <c r="F178" s="129" t="s">
        <v>320</v>
      </c>
      <c r="G178" s="130" t="s">
        <v>321</v>
      </c>
      <c r="H178" s="131">
        <v>95</v>
      </c>
      <c r="I178" s="132"/>
      <c r="J178" s="133">
        <f>ROUND(I178*H178,2)</f>
        <v>0</v>
      </c>
      <c r="K178" s="129" t="s">
        <v>3</v>
      </c>
      <c r="L178" s="31"/>
      <c r="M178" s="134" t="s">
        <v>3</v>
      </c>
      <c r="N178" s="135" t="s">
        <v>41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140</v>
      </c>
      <c r="AT178" s="138" t="s">
        <v>135</v>
      </c>
      <c r="AU178" s="138" t="s">
        <v>78</v>
      </c>
      <c r="AY178" s="16" t="s">
        <v>132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78</v>
      </c>
      <c r="BK178" s="139">
        <f>ROUND(I178*H178,2)</f>
        <v>0</v>
      </c>
      <c r="BL178" s="16" t="s">
        <v>140</v>
      </c>
      <c r="BM178" s="138" t="s">
        <v>359</v>
      </c>
    </row>
    <row r="179" spans="2:65" s="1" customFormat="1" ht="24.2" customHeight="1" x14ac:dyDescent="0.2">
      <c r="B179" s="126"/>
      <c r="C179" s="127" t="s">
        <v>200</v>
      </c>
      <c r="D179" s="127" t="s">
        <v>135</v>
      </c>
      <c r="E179" s="128" t="s">
        <v>323</v>
      </c>
      <c r="F179" s="129" t="s">
        <v>324</v>
      </c>
      <c r="G179" s="130" t="s">
        <v>321</v>
      </c>
      <c r="H179" s="131">
        <v>95</v>
      </c>
      <c r="I179" s="132"/>
      <c r="J179" s="133">
        <f>ROUND(I179*H179,2)</f>
        <v>0</v>
      </c>
      <c r="K179" s="129" t="s">
        <v>3</v>
      </c>
      <c r="L179" s="31"/>
      <c r="M179" s="170" t="s">
        <v>3</v>
      </c>
      <c r="N179" s="171" t="s">
        <v>41</v>
      </c>
      <c r="O179" s="172"/>
      <c r="P179" s="173">
        <f>O179*H179</f>
        <v>0</v>
      </c>
      <c r="Q179" s="173">
        <v>0</v>
      </c>
      <c r="R179" s="173">
        <f>Q179*H179</f>
        <v>0</v>
      </c>
      <c r="S179" s="173">
        <v>0</v>
      </c>
      <c r="T179" s="174">
        <f>S179*H179</f>
        <v>0</v>
      </c>
      <c r="AR179" s="138" t="s">
        <v>140</v>
      </c>
      <c r="AT179" s="138" t="s">
        <v>135</v>
      </c>
      <c r="AU179" s="138" t="s">
        <v>78</v>
      </c>
      <c r="AY179" s="16" t="s">
        <v>132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6" t="s">
        <v>78</v>
      </c>
      <c r="BK179" s="139">
        <f>ROUND(I179*H179,2)</f>
        <v>0</v>
      </c>
      <c r="BL179" s="16" t="s">
        <v>140</v>
      </c>
      <c r="BM179" s="138" t="s">
        <v>360</v>
      </c>
    </row>
    <row r="180" spans="2:65" s="1" customFormat="1" ht="6.95" customHeight="1" x14ac:dyDescent="0.2">
      <c r="B180" s="40"/>
      <c r="C180" s="41"/>
      <c r="D180" s="41"/>
      <c r="E180" s="41"/>
      <c r="F180" s="41"/>
      <c r="G180" s="41"/>
      <c r="H180" s="41"/>
      <c r="I180" s="41"/>
      <c r="J180" s="41"/>
      <c r="K180" s="41"/>
      <c r="L180" s="31"/>
    </row>
  </sheetData>
  <autoFilter ref="C86:K179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5" r:id="rId2" xr:uid="{00000000-0004-0000-0200-000001000000}"/>
    <hyperlink ref="F99" r:id="rId3" xr:uid="{00000000-0004-0000-0200-000002000000}"/>
    <hyperlink ref="F104" r:id="rId4" xr:uid="{00000000-0004-0000-0200-000003000000}"/>
    <hyperlink ref="F106" r:id="rId5" xr:uid="{00000000-0004-0000-0200-000004000000}"/>
    <hyperlink ref="F108" r:id="rId6" xr:uid="{00000000-0004-0000-0200-000005000000}"/>
    <hyperlink ref="F110" r:id="rId7" xr:uid="{00000000-0004-0000-0200-000006000000}"/>
    <hyperlink ref="F114" r:id="rId8" xr:uid="{00000000-0004-0000-0200-000007000000}"/>
    <hyperlink ref="F118" r:id="rId9" xr:uid="{00000000-0004-0000-0200-000008000000}"/>
    <hyperlink ref="F128" r:id="rId10" xr:uid="{00000000-0004-0000-0200-000009000000}"/>
    <hyperlink ref="F134" r:id="rId11" xr:uid="{00000000-0004-0000-0200-00000A000000}"/>
    <hyperlink ref="F136" r:id="rId12" xr:uid="{00000000-0004-0000-0200-00000B000000}"/>
    <hyperlink ref="F139" r:id="rId13" xr:uid="{00000000-0004-0000-0200-00000C000000}"/>
    <hyperlink ref="F143" r:id="rId14" xr:uid="{00000000-0004-0000-0200-00000D000000}"/>
    <hyperlink ref="F145" r:id="rId15" xr:uid="{00000000-0004-0000-0200-00000E000000}"/>
    <hyperlink ref="F148" r:id="rId16" xr:uid="{00000000-0004-0000-0200-00000F000000}"/>
    <hyperlink ref="F151" r:id="rId17" xr:uid="{00000000-0004-0000-0200-000010000000}"/>
    <hyperlink ref="F155" r:id="rId18" xr:uid="{00000000-0004-0000-0200-000011000000}"/>
    <hyperlink ref="F165" r:id="rId19" xr:uid="{00000000-0004-0000-0200-000012000000}"/>
    <hyperlink ref="F167" r:id="rId20" xr:uid="{00000000-0004-0000-0200-000013000000}"/>
    <hyperlink ref="F170" r:id="rId21" xr:uid="{00000000-0004-0000-0200-000014000000}"/>
    <hyperlink ref="F175" r:id="rId22" xr:uid="{00000000-0004-0000-02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7" t="s">
        <v>6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6" t="s">
        <v>86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 x14ac:dyDescent="0.2">
      <c r="B4" s="19"/>
      <c r="D4" s="20" t="s">
        <v>102</v>
      </c>
      <c r="L4" s="19"/>
      <c r="M4" s="84" t="s">
        <v>11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26.25" customHeight="1" x14ac:dyDescent="0.2">
      <c r="B7" s="19"/>
      <c r="E7" s="298" t="str">
        <f>'Rekapitulace stavby'!K6</f>
        <v>Milovice-Výměna oken v panelových domech, ulice Topolová, č.p. 594-596, 597-599, 614-615</v>
      </c>
      <c r="F7" s="299"/>
      <c r="G7" s="299"/>
      <c r="H7" s="299"/>
      <c r="L7" s="19"/>
    </row>
    <row r="8" spans="2:46" s="1" customFormat="1" ht="12" customHeight="1" x14ac:dyDescent="0.2">
      <c r="B8" s="31"/>
      <c r="D8" s="26" t="s">
        <v>103</v>
      </c>
      <c r="L8" s="31"/>
    </row>
    <row r="9" spans="2:46" s="1" customFormat="1" ht="16.5" customHeight="1" x14ac:dyDescent="0.2">
      <c r="B9" s="31"/>
      <c r="E9" s="260" t="s">
        <v>361</v>
      </c>
      <c r="F9" s="300"/>
      <c r="G9" s="300"/>
      <c r="H9" s="300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26</v>
      </c>
      <c r="I12" s="26" t="s">
        <v>22</v>
      </c>
      <c r="J12" s="48" t="str">
        <f>'Rekapitulace stavby'!AN8</f>
        <v>10. 8. 2022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 x14ac:dyDescent="0.2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301" t="str">
        <f>'Rekapitulace stavby'!E14</f>
        <v>Vyplň údaj</v>
      </c>
      <c r="F18" s="281"/>
      <c r="G18" s="281"/>
      <c r="H18" s="28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 x14ac:dyDescent="0.2">
      <c r="B21" s="31"/>
      <c r="E21" s="24" t="s">
        <v>26</v>
      </c>
      <c r="I21" s="26" t="s">
        <v>27</v>
      </c>
      <c r="J21" s="24" t="s">
        <v>3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25</v>
      </c>
      <c r="J23" s="24" t="s">
        <v>3</v>
      </c>
      <c r="L23" s="31"/>
    </row>
    <row r="24" spans="2:12" s="1" customFormat="1" ht="18" customHeight="1" x14ac:dyDescent="0.2">
      <c r="B24" s="31"/>
      <c r="E24" s="24" t="s">
        <v>33</v>
      </c>
      <c r="I24" s="26" t="s">
        <v>27</v>
      </c>
      <c r="J24" s="24" t="s">
        <v>3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85"/>
      <c r="E27" s="286" t="s">
        <v>3</v>
      </c>
      <c r="F27" s="286"/>
      <c r="G27" s="286"/>
      <c r="H27" s="286"/>
      <c r="L27" s="85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 x14ac:dyDescent="0.2">
      <c r="B30" s="31"/>
      <c r="D30" s="86" t="s">
        <v>36</v>
      </c>
      <c r="J30" s="62">
        <f>ROUND(J87, 2)</f>
        <v>0</v>
      </c>
      <c r="L30" s="31"/>
    </row>
    <row r="31" spans="2:12" s="1" customFormat="1" ht="6.95" customHeight="1" x14ac:dyDescent="0.2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 x14ac:dyDescent="0.2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 x14ac:dyDescent="0.2">
      <c r="B33" s="31"/>
      <c r="D33" s="51" t="s">
        <v>40</v>
      </c>
      <c r="E33" s="26" t="s">
        <v>41</v>
      </c>
      <c r="F33" s="87">
        <f>ROUND((SUM(BE87:BE180)),  2)</f>
        <v>0</v>
      </c>
      <c r="I33" s="88">
        <v>0.21</v>
      </c>
      <c r="J33" s="87">
        <f>ROUND(((SUM(BE87:BE180))*I33),  2)</f>
        <v>0</v>
      </c>
      <c r="L33" s="31"/>
    </row>
    <row r="34" spans="2:12" s="1" customFormat="1" ht="14.45" customHeight="1" x14ac:dyDescent="0.2">
      <c r="B34" s="31"/>
      <c r="E34" s="26" t="s">
        <v>42</v>
      </c>
      <c r="F34" s="87">
        <f>ROUND((SUM(BF87:BF180)),  2)</f>
        <v>0</v>
      </c>
      <c r="I34" s="88">
        <v>0.15</v>
      </c>
      <c r="J34" s="87">
        <f>ROUND(((SUM(BF87:BF180))*I34),  2)</f>
        <v>0</v>
      </c>
      <c r="L34" s="31"/>
    </row>
    <row r="35" spans="2:12" s="1" customFormat="1" ht="14.45" hidden="1" customHeight="1" x14ac:dyDescent="0.2">
      <c r="B35" s="31"/>
      <c r="E35" s="26" t="s">
        <v>43</v>
      </c>
      <c r="F35" s="87">
        <f>ROUND((SUM(BG87:BG180)),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 x14ac:dyDescent="0.2">
      <c r="B36" s="31"/>
      <c r="E36" s="26" t="s">
        <v>44</v>
      </c>
      <c r="F36" s="87">
        <f>ROUND((SUM(BH87:BH180)),  2)</f>
        <v>0</v>
      </c>
      <c r="I36" s="88">
        <v>0.15</v>
      </c>
      <c r="J36" s="87">
        <f>0</f>
        <v>0</v>
      </c>
      <c r="L36" s="31"/>
    </row>
    <row r="37" spans="2:12" s="1" customFormat="1" ht="14.45" hidden="1" customHeight="1" x14ac:dyDescent="0.2">
      <c r="B37" s="31"/>
      <c r="E37" s="26" t="s">
        <v>45</v>
      </c>
      <c r="F37" s="87">
        <f>ROUND((SUM(BI87:BI180)),  2)</f>
        <v>0</v>
      </c>
      <c r="I37" s="88">
        <v>0</v>
      </c>
      <c r="J37" s="87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89"/>
      <c r="D39" s="90" t="s">
        <v>46</v>
      </c>
      <c r="E39" s="53"/>
      <c r="F39" s="53"/>
      <c r="G39" s="91" t="s">
        <v>47</v>
      </c>
      <c r="H39" s="92" t="s">
        <v>48</v>
      </c>
      <c r="I39" s="53"/>
      <c r="J39" s="93">
        <f>SUM(J30:J37)</f>
        <v>0</v>
      </c>
      <c r="K39" s="94"/>
      <c r="L39" s="31"/>
    </row>
    <row r="40" spans="2:12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 x14ac:dyDescent="0.2">
      <c r="B45" s="31"/>
      <c r="C45" s="20" t="s">
        <v>105</v>
      </c>
      <c r="L45" s="31"/>
    </row>
    <row r="46" spans="2:12" s="1" customFormat="1" ht="6.95" customHeight="1" x14ac:dyDescent="0.2">
      <c r="B46" s="31"/>
      <c r="L46" s="31"/>
    </row>
    <row r="47" spans="2:12" s="1" customFormat="1" ht="12" customHeight="1" x14ac:dyDescent="0.2">
      <c r="B47" s="31"/>
      <c r="C47" s="26" t="s">
        <v>16</v>
      </c>
      <c r="L47" s="31"/>
    </row>
    <row r="48" spans="2:12" s="1" customFormat="1" ht="26.25" customHeight="1" x14ac:dyDescent="0.2">
      <c r="B48" s="31"/>
      <c r="E48" s="298" t="str">
        <f>E7</f>
        <v>Milovice-Výměna oken v panelových domech, ulice Topolová, č.p. 594-596, 597-599, 614-615</v>
      </c>
      <c r="F48" s="299"/>
      <c r="G48" s="299"/>
      <c r="H48" s="299"/>
      <c r="L48" s="31"/>
    </row>
    <row r="49" spans="2:47" s="1" customFormat="1" ht="12" customHeight="1" x14ac:dyDescent="0.2">
      <c r="B49" s="31"/>
      <c r="C49" s="26" t="s">
        <v>103</v>
      </c>
      <c r="L49" s="31"/>
    </row>
    <row r="50" spans="2:47" s="1" customFormat="1" ht="16.5" customHeight="1" x14ac:dyDescent="0.2">
      <c r="B50" s="31"/>
      <c r="E50" s="260" t="str">
        <f>E9</f>
        <v>Objekt3 - 596</v>
      </c>
      <c r="F50" s="300"/>
      <c r="G50" s="300"/>
      <c r="H50" s="300"/>
      <c r="L50" s="31"/>
    </row>
    <row r="51" spans="2:47" s="1" customFormat="1" ht="6.95" customHeight="1" x14ac:dyDescent="0.2">
      <c r="B51" s="31"/>
      <c r="L51" s="31"/>
    </row>
    <row r="52" spans="2:47" s="1" customFormat="1" ht="12" customHeight="1" x14ac:dyDescent="0.2">
      <c r="B52" s="31"/>
      <c r="C52" s="26" t="s">
        <v>20</v>
      </c>
      <c r="F52" s="24" t="str">
        <f>F12</f>
        <v xml:space="preserve"> </v>
      </c>
      <c r="I52" s="26" t="s">
        <v>22</v>
      </c>
      <c r="J52" s="48" t="str">
        <f>IF(J12="","",J12)</f>
        <v>10. 8. 2022</v>
      </c>
      <c r="L52" s="31"/>
    </row>
    <row r="53" spans="2:47" s="1" customFormat="1" ht="6.95" customHeight="1" x14ac:dyDescent="0.2">
      <c r="B53" s="31"/>
      <c r="L53" s="31"/>
    </row>
    <row r="54" spans="2:47" s="1" customFormat="1" ht="15.2" customHeight="1" x14ac:dyDescent="0.2">
      <c r="B54" s="31"/>
      <c r="C54" s="26" t="s">
        <v>24</v>
      </c>
      <c r="F54" s="24" t="str">
        <f>E15</f>
        <v xml:space="preserve"> </v>
      </c>
      <c r="I54" s="26" t="s">
        <v>30</v>
      </c>
      <c r="J54" s="29" t="str">
        <f>E21</f>
        <v xml:space="preserve"> </v>
      </c>
      <c r="L54" s="31"/>
    </row>
    <row r="55" spans="2:47" s="1" customFormat="1" ht="15.2" customHeight="1" x14ac:dyDescent="0.2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Budgets4u s.r.o.</v>
      </c>
      <c r="L55" s="31"/>
    </row>
    <row r="56" spans="2:47" s="1" customFormat="1" ht="10.35" customHeight="1" x14ac:dyDescent="0.2">
      <c r="B56" s="31"/>
      <c r="L56" s="31"/>
    </row>
    <row r="57" spans="2:47" s="1" customFormat="1" ht="29.25" customHeight="1" x14ac:dyDescent="0.2">
      <c r="B57" s="31"/>
      <c r="C57" s="95" t="s">
        <v>106</v>
      </c>
      <c r="D57" s="89"/>
      <c r="E57" s="89"/>
      <c r="F57" s="89"/>
      <c r="G57" s="89"/>
      <c r="H57" s="89"/>
      <c r="I57" s="89"/>
      <c r="J57" s="96" t="s">
        <v>107</v>
      </c>
      <c r="K57" s="89"/>
      <c r="L57" s="31"/>
    </row>
    <row r="58" spans="2:47" s="1" customFormat="1" ht="10.35" customHeight="1" x14ac:dyDescent="0.2">
      <c r="B58" s="31"/>
      <c r="L58" s="31"/>
    </row>
    <row r="59" spans="2:47" s="1" customFormat="1" ht="22.9" customHeight="1" x14ac:dyDescent="0.2">
      <c r="B59" s="31"/>
      <c r="C59" s="97" t="s">
        <v>68</v>
      </c>
      <c r="J59" s="62">
        <f>J87</f>
        <v>0</v>
      </c>
      <c r="L59" s="31"/>
      <c r="AU59" s="16" t="s">
        <v>108</v>
      </c>
    </row>
    <row r="60" spans="2:47" s="8" customFormat="1" ht="24.95" customHeight="1" x14ac:dyDescent="0.2">
      <c r="B60" s="98"/>
      <c r="D60" s="99" t="s">
        <v>109</v>
      </c>
      <c r="E60" s="100"/>
      <c r="F60" s="100"/>
      <c r="G60" s="100"/>
      <c r="H60" s="100"/>
      <c r="I60" s="100"/>
      <c r="J60" s="101">
        <f>J88</f>
        <v>0</v>
      </c>
      <c r="L60" s="98"/>
    </row>
    <row r="61" spans="2:47" s="9" customFormat="1" ht="19.899999999999999" customHeight="1" x14ac:dyDescent="0.2">
      <c r="B61" s="102"/>
      <c r="D61" s="103" t="s">
        <v>110</v>
      </c>
      <c r="E61" s="104"/>
      <c r="F61" s="104"/>
      <c r="G61" s="104"/>
      <c r="H61" s="104"/>
      <c r="I61" s="104"/>
      <c r="J61" s="105">
        <f>J89</f>
        <v>0</v>
      </c>
      <c r="L61" s="102"/>
    </row>
    <row r="62" spans="2:47" s="9" customFormat="1" ht="19.899999999999999" customHeight="1" x14ac:dyDescent="0.2">
      <c r="B62" s="102"/>
      <c r="D62" s="103" t="s">
        <v>111</v>
      </c>
      <c r="E62" s="104"/>
      <c r="F62" s="104"/>
      <c r="G62" s="104"/>
      <c r="H62" s="104"/>
      <c r="I62" s="104"/>
      <c r="J62" s="105">
        <f>J102</f>
        <v>0</v>
      </c>
      <c r="L62" s="102"/>
    </row>
    <row r="63" spans="2:47" s="8" customFormat="1" ht="24.95" customHeight="1" x14ac:dyDescent="0.2">
      <c r="B63" s="98"/>
      <c r="D63" s="99" t="s">
        <v>112</v>
      </c>
      <c r="E63" s="100"/>
      <c r="F63" s="100"/>
      <c r="G63" s="100"/>
      <c r="H63" s="100"/>
      <c r="I63" s="100"/>
      <c r="J63" s="101">
        <f>J111</f>
        <v>0</v>
      </c>
      <c r="L63" s="98"/>
    </row>
    <row r="64" spans="2:47" s="9" customFormat="1" ht="19.899999999999999" customHeight="1" x14ac:dyDescent="0.2">
      <c r="B64" s="102"/>
      <c r="D64" s="103" t="s">
        <v>113</v>
      </c>
      <c r="E64" s="104"/>
      <c r="F64" s="104"/>
      <c r="G64" s="104"/>
      <c r="H64" s="104"/>
      <c r="I64" s="104"/>
      <c r="J64" s="105">
        <f>J112</f>
        <v>0</v>
      </c>
      <c r="L64" s="102"/>
    </row>
    <row r="65" spans="2:12" s="9" customFormat="1" ht="19.899999999999999" customHeight="1" x14ac:dyDescent="0.2">
      <c r="B65" s="102"/>
      <c r="D65" s="103" t="s">
        <v>114</v>
      </c>
      <c r="E65" s="104"/>
      <c r="F65" s="104"/>
      <c r="G65" s="104"/>
      <c r="H65" s="104"/>
      <c r="I65" s="104"/>
      <c r="J65" s="105">
        <f>J138</f>
        <v>0</v>
      </c>
      <c r="L65" s="102"/>
    </row>
    <row r="66" spans="2:12" s="9" customFormat="1" ht="19.899999999999999" customHeight="1" x14ac:dyDescent="0.2">
      <c r="B66" s="102"/>
      <c r="D66" s="103" t="s">
        <v>115</v>
      </c>
      <c r="E66" s="104"/>
      <c r="F66" s="104"/>
      <c r="G66" s="104"/>
      <c r="H66" s="104"/>
      <c r="I66" s="104"/>
      <c r="J66" s="105">
        <f>J169</f>
        <v>0</v>
      </c>
      <c r="L66" s="102"/>
    </row>
    <row r="67" spans="2:12" s="8" customFormat="1" ht="24.95" customHeight="1" x14ac:dyDescent="0.2">
      <c r="B67" s="98"/>
      <c r="D67" s="99" t="s">
        <v>116</v>
      </c>
      <c r="E67" s="100"/>
      <c r="F67" s="100"/>
      <c r="G67" s="100"/>
      <c r="H67" s="100"/>
      <c r="I67" s="100"/>
      <c r="J67" s="101">
        <f>J177</f>
        <v>0</v>
      </c>
      <c r="L67" s="98"/>
    </row>
    <row r="68" spans="2:12" s="1" customFormat="1" ht="21.75" customHeight="1" x14ac:dyDescent="0.2">
      <c r="B68" s="31"/>
      <c r="L68" s="31"/>
    </row>
    <row r="69" spans="2:12" s="1" customFormat="1" ht="6.95" customHeight="1" x14ac:dyDescent="0.2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5" customHeight="1" x14ac:dyDescent="0.2">
      <c r="B74" s="31"/>
      <c r="C74" s="20" t="s">
        <v>117</v>
      </c>
      <c r="L74" s="31"/>
    </row>
    <row r="75" spans="2:12" s="1" customFormat="1" ht="6.95" customHeight="1" x14ac:dyDescent="0.2">
      <c r="B75" s="31"/>
      <c r="L75" s="31"/>
    </row>
    <row r="76" spans="2:12" s="1" customFormat="1" ht="12" customHeight="1" x14ac:dyDescent="0.2">
      <c r="B76" s="31"/>
      <c r="C76" s="26" t="s">
        <v>16</v>
      </c>
      <c r="L76" s="31"/>
    </row>
    <row r="77" spans="2:12" s="1" customFormat="1" ht="26.25" customHeight="1" x14ac:dyDescent="0.2">
      <c r="B77" s="31"/>
      <c r="E77" s="298" t="str">
        <f>E7</f>
        <v>Milovice-Výměna oken v panelových domech, ulice Topolová, č.p. 594-596, 597-599, 614-615</v>
      </c>
      <c r="F77" s="299"/>
      <c r="G77" s="299"/>
      <c r="H77" s="299"/>
      <c r="L77" s="31"/>
    </row>
    <row r="78" spans="2:12" s="1" customFormat="1" ht="12" customHeight="1" x14ac:dyDescent="0.2">
      <c r="B78" s="31"/>
      <c r="C78" s="26" t="s">
        <v>103</v>
      </c>
      <c r="L78" s="31"/>
    </row>
    <row r="79" spans="2:12" s="1" customFormat="1" ht="16.5" customHeight="1" x14ac:dyDescent="0.2">
      <c r="B79" s="31"/>
      <c r="E79" s="260" t="str">
        <f>E9</f>
        <v>Objekt3 - 596</v>
      </c>
      <c r="F79" s="300"/>
      <c r="G79" s="300"/>
      <c r="H79" s="300"/>
      <c r="L79" s="31"/>
    </row>
    <row r="80" spans="2:12" s="1" customFormat="1" ht="6.95" customHeight="1" x14ac:dyDescent="0.2">
      <c r="B80" s="31"/>
      <c r="L80" s="31"/>
    </row>
    <row r="81" spans="2:65" s="1" customFormat="1" ht="12" customHeight="1" x14ac:dyDescent="0.2">
      <c r="B81" s="31"/>
      <c r="C81" s="26" t="s">
        <v>20</v>
      </c>
      <c r="F81" s="24" t="str">
        <f>F12</f>
        <v xml:space="preserve"> </v>
      </c>
      <c r="I81" s="26" t="s">
        <v>22</v>
      </c>
      <c r="J81" s="48" t="str">
        <f>IF(J12="","",J12)</f>
        <v>10. 8. 2022</v>
      </c>
      <c r="L81" s="31"/>
    </row>
    <row r="82" spans="2:65" s="1" customFormat="1" ht="6.95" customHeight="1" x14ac:dyDescent="0.2">
      <c r="B82" s="31"/>
      <c r="L82" s="31"/>
    </row>
    <row r="83" spans="2:65" s="1" customFormat="1" ht="15.2" customHeight="1" x14ac:dyDescent="0.2">
      <c r="B83" s="31"/>
      <c r="C83" s="26" t="s">
        <v>24</v>
      </c>
      <c r="F83" s="24" t="str">
        <f>E15</f>
        <v xml:space="preserve"> </v>
      </c>
      <c r="I83" s="26" t="s">
        <v>30</v>
      </c>
      <c r="J83" s="29" t="str">
        <f>E21</f>
        <v xml:space="preserve"> </v>
      </c>
      <c r="L83" s="31"/>
    </row>
    <row r="84" spans="2:65" s="1" customFormat="1" ht="15.2" customHeight="1" x14ac:dyDescent="0.2">
      <c r="B84" s="31"/>
      <c r="C84" s="26" t="s">
        <v>28</v>
      </c>
      <c r="F84" s="24" t="str">
        <f>IF(E18="","",E18)</f>
        <v>Vyplň údaj</v>
      </c>
      <c r="I84" s="26" t="s">
        <v>32</v>
      </c>
      <c r="J84" s="29" t="str">
        <f>E24</f>
        <v>Budgets4u s.r.o.</v>
      </c>
      <c r="L84" s="31"/>
    </row>
    <row r="85" spans="2:65" s="1" customFormat="1" ht="10.35" customHeight="1" x14ac:dyDescent="0.2">
      <c r="B85" s="31"/>
      <c r="L85" s="31"/>
    </row>
    <row r="86" spans="2:65" s="10" customFormat="1" ht="29.25" customHeight="1" x14ac:dyDescent="0.2">
      <c r="B86" s="106"/>
      <c r="C86" s="107" t="s">
        <v>118</v>
      </c>
      <c r="D86" s="108" t="s">
        <v>55</v>
      </c>
      <c r="E86" s="108" t="s">
        <v>51</v>
      </c>
      <c r="F86" s="108" t="s">
        <v>52</v>
      </c>
      <c r="G86" s="108" t="s">
        <v>119</v>
      </c>
      <c r="H86" s="108" t="s">
        <v>120</v>
      </c>
      <c r="I86" s="108" t="s">
        <v>121</v>
      </c>
      <c r="J86" s="108" t="s">
        <v>107</v>
      </c>
      <c r="K86" s="109" t="s">
        <v>122</v>
      </c>
      <c r="L86" s="106"/>
      <c r="M86" s="55" t="s">
        <v>3</v>
      </c>
      <c r="N86" s="56" t="s">
        <v>40</v>
      </c>
      <c r="O86" s="56" t="s">
        <v>123</v>
      </c>
      <c r="P86" s="56" t="s">
        <v>124</v>
      </c>
      <c r="Q86" s="56" t="s">
        <v>125</v>
      </c>
      <c r="R86" s="56" t="s">
        <v>126</v>
      </c>
      <c r="S86" s="56" t="s">
        <v>127</v>
      </c>
      <c r="T86" s="57" t="s">
        <v>128</v>
      </c>
    </row>
    <row r="87" spans="2:65" s="1" customFormat="1" ht="22.9" customHeight="1" x14ac:dyDescent="0.25">
      <c r="B87" s="31"/>
      <c r="C87" s="60" t="s">
        <v>129</v>
      </c>
      <c r="J87" s="110">
        <f>BK87</f>
        <v>0</v>
      </c>
      <c r="L87" s="31"/>
      <c r="M87" s="58"/>
      <c r="N87" s="49"/>
      <c r="O87" s="49"/>
      <c r="P87" s="111">
        <f>P88+P111+P177</f>
        <v>0</v>
      </c>
      <c r="Q87" s="49"/>
      <c r="R87" s="111">
        <f>R88+R111+R177</f>
        <v>4.3422121999999996</v>
      </c>
      <c r="S87" s="49"/>
      <c r="T87" s="112">
        <f>T88+T111+T177</f>
        <v>6.7276530000000001</v>
      </c>
      <c r="AT87" s="16" t="s">
        <v>69</v>
      </c>
      <c r="AU87" s="16" t="s">
        <v>108</v>
      </c>
      <c r="BK87" s="113">
        <f>BK88+BK111+BK177</f>
        <v>0</v>
      </c>
    </row>
    <row r="88" spans="2:65" s="11" customFormat="1" ht="25.9" customHeight="1" x14ac:dyDescent="0.2">
      <c r="B88" s="114"/>
      <c r="D88" s="115" t="s">
        <v>69</v>
      </c>
      <c r="E88" s="116" t="s">
        <v>130</v>
      </c>
      <c r="F88" s="116" t="s">
        <v>131</v>
      </c>
      <c r="I88" s="117"/>
      <c r="J88" s="118">
        <f>BK88</f>
        <v>0</v>
      </c>
      <c r="L88" s="114"/>
      <c r="M88" s="119"/>
      <c r="P88" s="120">
        <f>P89+P102</f>
        <v>0</v>
      </c>
      <c r="R88" s="120">
        <f>R89+R102</f>
        <v>0</v>
      </c>
      <c r="T88" s="121">
        <f>T89+T102</f>
        <v>6.3572100000000002</v>
      </c>
      <c r="AR88" s="115" t="s">
        <v>78</v>
      </c>
      <c r="AT88" s="122" t="s">
        <v>69</v>
      </c>
      <c r="AU88" s="122" t="s">
        <v>70</v>
      </c>
      <c r="AY88" s="115" t="s">
        <v>132</v>
      </c>
      <c r="BK88" s="123">
        <f>BK89+BK102</f>
        <v>0</v>
      </c>
    </row>
    <row r="89" spans="2:65" s="11" customFormat="1" ht="22.9" customHeight="1" x14ac:dyDescent="0.2">
      <c r="B89" s="114"/>
      <c r="D89" s="115" t="s">
        <v>69</v>
      </c>
      <c r="E89" s="124" t="s">
        <v>133</v>
      </c>
      <c r="F89" s="124" t="s">
        <v>134</v>
      </c>
      <c r="I89" s="117"/>
      <c r="J89" s="125">
        <f>BK89</f>
        <v>0</v>
      </c>
      <c r="L89" s="114"/>
      <c r="M89" s="119"/>
      <c r="P89" s="120">
        <f>SUM(P90:P101)</f>
        <v>0</v>
      </c>
      <c r="R89" s="120">
        <f>SUM(R90:R101)</f>
        <v>0</v>
      </c>
      <c r="T89" s="121">
        <f>SUM(T90:T101)</f>
        <v>6.3572100000000002</v>
      </c>
      <c r="AR89" s="115" t="s">
        <v>78</v>
      </c>
      <c r="AT89" s="122" t="s">
        <v>69</v>
      </c>
      <c r="AU89" s="122" t="s">
        <v>78</v>
      </c>
      <c r="AY89" s="115" t="s">
        <v>132</v>
      </c>
      <c r="BK89" s="123">
        <f>SUM(BK90:BK101)</f>
        <v>0</v>
      </c>
    </row>
    <row r="90" spans="2:65" s="1" customFormat="1" ht="33" customHeight="1" x14ac:dyDescent="0.2">
      <c r="B90" s="126"/>
      <c r="C90" s="127" t="s">
        <v>78</v>
      </c>
      <c r="D90" s="127" t="s">
        <v>135</v>
      </c>
      <c r="E90" s="128" t="s">
        <v>136</v>
      </c>
      <c r="F90" s="129" t="s">
        <v>137</v>
      </c>
      <c r="G90" s="130" t="s">
        <v>138</v>
      </c>
      <c r="H90" s="131">
        <v>15.39</v>
      </c>
      <c r="I90" s="132"/>
      <c r="J90" s="133">
        <f>ROUND(I90*H90,2)</f>
        <v>0</v>
      </c>
      <c r="K90" s="129" t="s">
        <v>139</v>
      </c>
      <c r="L90" s="31"/>
      <c r="M90" s="134" t="s">
        <v>3</v>
      </c>
      <c r="N90" s="135" t="s">
        <v>41</v>
      </c>
      <c r="P90" s="136">
        <f>O90*H90</f>
        <v>0</v>
      </c>
      <c r="Q90" s="136">
        <v>0</v>
      </c>
      <c r="R90" s="136">
        <f>Q90*H90</f>
        <v>0</v>
      </c>
      <c r="S90" s="136">
        <v>5.8999999999999997E-2</v>
      </c>
      <c r="T90" s="137">
        <f>S90*H90</f>
        <v>0.90800999999999998</v>
      </c>
      <c r="AR90" s="138" t="s">
        <v>140</v>
      </c>
      <c r="AT90" s="138" t="s">
        <v>135</v>
      </c>
      <c r="AU90" s="138" t="s">
        <v>80</v>
      </c>
      <c r="AY90" s="16" t="s">
        <v>132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6" t="s">
        <v>78</v>
      </c>
      <c r="BK90" s="139">
        <f>ROUND(I90*H90,2)</f>
        <v>0</v>
      </c>
      <c r="BL90" s="16" t="s">
        <v>140</v>
      </c>
      <c r="BM90" s="138" t="s">
        <v>362</v>
      </c>
    </row>
    <row r="91" spans="2:65" s="1" customFormat="1" ht="11.25" x14ac:dyDescent="0.2">
      <c r="B91" s="31"/>
      <c r="D91" s="140" t="s">
        <v>142</v>
      </c>
      <c r="F91" s="141" t="s">
        <v>143</v>
      </c>
      <c r="I91" s="142"/>
      <c r="L91" s="31"/>
      <c r="M91" s="143"/>
      <c r="T91" s="52"/>
      <c r="AT91" s="16" t="s">
        <v>142</v>
      </c>
      <c r="AU91" s="16" t="s">
        <v>80</v>
      </c>
    </row>
    <row r="92" spans="2:65" s="12" customFormat="1" ht="11.25" x14ac:dyDescent="0.2">
      <c r="B92" s="144"/>
      <c r="D92" s="145" t="s">
        <v>144</v>
      </c>
      <c r="E92" s="146" t="s">
        <v>3</v>
      </c>
      <c r="F92" s="147" t="s">
        <v>145</v>
      </c>
      <c r="H92" s="148">
        <v>15.39</v>
      </c>
      <c r="I92" s="149"/>
      <c r="L92" s="144"/>
      <c r="M92" s="150"/>
      <c r="T92" s="151"/>
      <c r="AT92" s="146" t="s">
        <v>144</v>
      </c>
      <c r="AU92" s="146" t="s">
        <v>80</v>
      </c>
      <c r="AV92" s="12" t="s">
        <v>80</v>
      </c>
      <c r="AW92" s="12" t="s">
        <v>31</v>
      </c>
      <c r="AX92" s="12" t="s">
        <v>70</v>
      </c>
      <c r="AY92" s="146" t="s">
        <v>132</v>
      </c>
    </row>
    <row r="93" spans="2:65" s="13" customFormat="1" ht="11.25" x14ac:dyDescent="0.2">
      <c r="B93" s="152"/>
      <c r="D93" s="145" t="s">
        <v>144</v>
      </c>
      <c r="E93" s="153" t="s">
        <v>3</v>
      </c>
      <c r="F93" s="154" t="s">
        <v>146</v>
      </c>
      <c r="H93" s="155">
        <v>15.39</v>
      </c>
      <c r="I93" s="156"/>
      <c r="L93" s="152"/>
      <c r="M93" s="157"/>
      <c r="T93" s="158"/>
      <c r="AT93" s="153" t="s">
        <v>144</v>
      </c>
      <c r="AU93" s="153" t="s">
        <v>80</v>
      </c>
      <c r="AV93" s="13" t="s">
        <v>140</v>
      </c>
      <c r="AW93" s="13" t="s">
        <v>31</v>
      </c>
      <c r="AX93" s="13" t="s">
        <v>78</v>
      </c>
      <c r="AY93" s="153" t="s">
        <v>132</v>
      </c>
    </row>
    <row r="94" spans="2:65" s="1" customFormat="1" ht="33" customHeight="1" x14ac:dyDescent="0.2">
      <c r="B94" s="126"/>
      <c r="C94" s="127" t="s">
        <v>80</v>
      </c>
      <c r="D94" s="127" t="s">
        <v>135</v>
      </c>
      <c r="E94" s="128" t="s">
        <v>147</v>
      </c>
      <c r="F94" s="129" t="s">
        <v>148</v>
      </c>
      <c r="G94" s="130" t="s">
        <v>138</v>
      </c>
      <c r="H94" s="131">
        <v>75.599999999999994</v>
      </c>
      <c r="I94" s="132"/>
      <c r="J94" s="133">
        <f>ROUND(I94*H94,2)</f>
        <v>0</v>
      </c>
      <c r="K94" s="129" t="s">
        <v>139</v>
      </c>
      <c r="L94" s="31"/>
      <c r="M94" s="134" t="s">
        <v>3</v>
      </c>
      <c r="N94" s="135" t="s">
        <v>41</v>
      </c>
      <c r="P94" s="136">
        <f>O94*H94</f>
        <v>0</v>
      </c>
      <c r="Q94" s="136">
        <v>0</v>
      </c>
      <c r="R94" s="136">
        <f>Q94*H94</f>
        <v>0</v>
      </c>
      <c r="S94" s="136">
        <v>5.0999999999999997E-2</v>
      </c>
      <c r="T94" s="137">
        <f>S94*H94</f>
        <v>3.8555999999999995</v>
      </c>
      <c r="AR94" s="138" t="s">
        <v>140</v>
      </c>
      <c r="AT94" s="138" t="s">
        <v>135</v>
      </c>
      <c r="AU94" s="138" t="s">
        <v>80</v>
      </c>
      <c r="AY94" s="16" t="s">
        <v>132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6" t="s">
        <v>78</v>
      </c>
      <c r="BK94" s="139">
        <f>ROUND(I94*H94,2)</f>
        <v>0</v>
      </c>
      <c r="BL94" s="16" t="s">
        <v>140</v>
      </c>
      <c r="BM94" s="138" t="s">
        <v>363</v>
      </c>
    </row>
    <row r="95" spans="2:65" s="1" customFormat="1" ht="11.25" x14ac:dyDescent="0.2">
      <c r="B95" s="31"/>
      <c r="D95" s="140" t="s">
        <v>142</v>
      </c>
      <c r="F95" s="141" t="s">
        <v>150</v>
      </c>
      <c r="I95" s="142"/>
      <c r="L95" s="31"/>
      <c r="M95" s="143"/>
      <c r="T95" s="52"/>
      <c r="AT95" s="16" t="s">
        <v>142</v>
      </c>
      <c r="AU95" s="16" t="s">
        <v>80</v>
      </c>
    </row>
    <row r="96" spans="2:65" s="12" customFormat="1" ht="11.25" x14ac:dyDescent="0.2">
      <c r="B96" s="144"/>
      <c r="D96" s="145" t="s">
        <v>144</v>
      </c>
      <c r="E96" s="146" t="s">
        <v>3</v>
      </c>
      <c r="F96" s="147" t="s">
        <v>151</v>
      </c>
      <c r="H96" s="148">
        <v>75.599999999999994</v>
      </c>
      <c r="I96" s="149"/>
      <c r="L96" s="144"/>
      <c r="M96" s="150"/>
      <c r="T96" s="151"/>
      <c r="AT96" s="146" t="s">
        <v>144</v>
      </c>
      <c r="AU96" s="146" t="s">
        <v>80</v>
      </c>
      <c r="AV96" s="12" t="s">
        <v>80</v>
      </c>
      <c r="AW96" s="12" t="s">
        <v>31</v>
      </c>
      <c r="AX96" s="12" t="s">
        <v>70</v>
      </c>
      <c r="AY96" s="146" t="s">
        <v>132</v>
      </c>
    </row>
    <row r="97" spans="2:65" s="13" customFormat="1" ht="11.25" x14ac:dyDescent="0.2">
      <c r="B97" s="152"/>
      <c r="D97" s="145" t="s">
        <v>144</v>
      </c>
      <c r="E97" s="153" t="s">
        <v>3</v>
      </c>
      <c r="F97" s="154" t="s">
        <v>146</v>
      </c>
      <c r="H97" s="155">
        <v>75.599999999999994</v>
      </c>
      <c r="I97" s="156"/>
      <c r="L97" s="152"/>
      <c r="M97" s="157"/>
      <c r="T97" s="158"/>
      <c r="AT97" s="153" t="s">
        <v>144</v>
      </c>
      <c r="AU97" s="153" t="s">
        <v>80</v>
      </c>
      <c r="AV97" s="13" t="s">
        <v>140</v>
      </c>
      <c r="AW97" s="13" t="s">
        <v>31</v>
      </c>
      <c r="AX97" s="13" t="s">
        <v>78</v>
      </c>
      <c r="AY97" s="153" t="s">
        <v>132</v>
      </c>
    </row>
    <row r="98" spans="2:65" s="1" customFormat="1" ht="33" customHeight="1" x14ac:dyDescent="0.2">
      <c r="B98" s="126"/>
      <c r="C98" s="127" t="s">
        <v>152</v>
      </c>
      <c r="D98" s="127" t="s">
        <v>135</v>
      </c>
      <c r="E98" s="128" t="s">
        <v>153</v>
      </c>
      <c r="F98" s="129" t="s">
        <v>154</v>
      </c>
      <c r="G98" s="130" t="s">
        <v>138</v>
      </c>
      <c r="H98" s="131">
        <v>19.2</v>
      </c>
      <c r="I98" s="132"/>
      <c r="J98" s="133">
        <f>ROUND(I98*H98,2)</f>
        <v>0</v>
      </c>
      <c r="K98" s="129" t="s">
        <v>139</v>
      </c>
      <c r="L98" s="31"/>
      <c r="M98" s="134" t="s">
        <v>3</v>
      </c>
      <c r="N98" s="135" t="s">
        <v>41</v>
      </c>
      <c r="P98" s="136">
        <f>O98*H98</f>
        <v>0</v>
      </c>
      <c r="Q98" s="136">
        <v>0</v>
      </c>
      <c r="R98" s="136">
        <f>Q98*H98</f>
        <v>0</v>
      </c>
      <c r="S98" s="136">
        <v>8.3000000000000004E-2</v>
      </c>
      <c r="T98" s="137">
        <f>S98*H98</f>
        <v>1.5936000000000001</v>
      </c>
      <c r="AR98" s="138" t="s">
        <v>140</v>
      </c>
      <c r="AT98" s="138" t="s">
        <v>135</v>
      </c>
      <c r="AU98" s="138" t="s">
        <v>80</v>
      </c>
      <c r="AY98" s="16" t="s">
        <v>132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6" t="s">
        <v>78</v>
      </c>
      <c r="BK98" s="139">
        <f>ROUND(I98*H98,2)</f>
        <v>0</v>
      </c>
      <c r="BL98" s="16" t="s">
        <v>140</v>
      </c>
      <c r="BM98" s="138" t="s">
        <v>364</v>
      </c>
    </row>
    <row r="99" spans="2:65" s="1" customFormat="1" ht="11.25" x14ac:dyDescent="0.2">
      <c r="B99" s="31"/>
      <c r="D99" s="140" t="s">
        <v>142</v>
      </c>
      <c r="F99" s="141" t="s">
        <v>156</v>
      </c>
      <c r="I99" s="142"/>
      <c r="L99" s="31"/>
      <c r="M99" s="143"/>
      <c r="T99" s="52"/>
      <c r="AT99" s="16" t="s">
        <v>142</v>
      </c>
      <c r="AU99" s="16" t="s">
        <v>80</v>
      </c>
    </row>
    <row r="100" spans="2:65" s="12" customFormat="1" ht="11.25" x14ac:dyDescent="0.2">
      <c r="B100" s="144"/>
      <c r="D100" s="145" t="s">
        <v>144</v>
      </c>
      <c r="E100" s="146" t="s">
        <v>3</v>
      </c>
      <c r="F100" s="147" t="s">
        <v>157</v>
      </c>
      <c r="H100" s="148">
        <v>19.2</v>
      </c>
      <c r="I100" s="149"/>
      <c r="L100" s="144"/>
      <c r="M100" s="150"/>
      <c r="T100" s="151"/>
      <c r="AT100" s="146" t="s">
        <v>144</v>
      </c>
      <c r="AU100" s="146" t="s">
        <v>80</v>
      </c>
      <c r="AV100" s="12" t="s">
        <v>80</v>
      </c>
      <c r="AW100" s="12" t="s">
        <v>31</v>
      </c>
      <c r="AX100" s="12" t="s">
        <v>70</v>
      </c>
      <c r="AY100" s="146" t="s">
        <v>132</v>
      </c>
    </row>
    <row r="101" spans="2:65" s="13" customFormat="1" ht="11.25" x14ac:dyDescent="0.2">
      <c r="B101" s="152"/>
      <c r="D101" s="145" t="s">
        <v>144</v>
      </c>
      <c r="E101" s="153" t="s">
        <v>3</v>
      </c>
      <c r="F101" s="154" t="s">
        <v>146</v>
      </c>
      <c r="H101" s="155">
        <v>19.2</v>
      </c>
      <c r="I101" s="156"/>
      <c r="L101" s="152"/>
      <c r="M101" s="157"/>
      <c r="T101" s="158"/>
      <c r="AT101" s="153" t="s">
        <v>144</v>
      </c>
      <c r="AU101" s="153" t="s">
        <v>80</v>
      </c>
      <c r="AV101" s="13" t="s">
        <v>140</v>
      </c>
      <c r="AW101" s="13" t="s">
        <v>31</v>
      </c>
      <c r="AX101" s="13" t="s">
        <v>78</v>
      </c>
      <c r="AY101" s="153" t="s">
        <v>132</v>
      </c>
    </row>
    <row r="102" spans="2:65" s="11" customFormat="1" ht="22.9" customHeight="1" x14ac:dyDescent="0.2">
      <c r="B102" s="114"/>
      <c r="D102" s="115" t="s">
        <v>69</v>
      </c>
      <c r="E102" s="124" t="s">
        <v>158</v>
      </c>
      <c r="F102" s="124" t="s">
        <v>159</v>
      </c>
      <c r="I102" s="117"/>
      <c r="J102" s="125">
        <f>BK102</f>
        <v>0</v>
      </c>
      <c r="L102" s="114"/>
      <c r="M102" s="119"/>
      <c r="P102" s="120">
        <f>SUM(P103:P110)</f>
        <v>0</v>
      </c>
      <c r="R102" s="120">
        <f>SUM(R103:R110)</f>
        <v>0</v>
      </c>
      <c r="T102" s="121">
        <f>SUM(T103:T110)</f>
        <v>0</v>
      </c>
      <c r="AR102" s="115" t="s">
        <v>78</v>
      </c>
      <c r="AT102" s="122" t="s">
        <v>69</v>
      </c>
      <c r="AU102" s="122" t="s">
        <v>78</v>
      </c>
      <c r="AY102" s="115" t="s">
        <v>132</v>
      </c>
      <c r="BK102" s="123">
        <f>SUM(BK103:BK110)</f>
        <v>0</v>
      </c>
    </row>
    <row r="103" spans="2:65" s="1" customFormat="1" ht="37.9" customHeight="1" x14ac:dyDescent="0.2">
      <c r="B103" s="126"/>
      <c r="C103" s="127" t="s">
        <v>140</v>
      </c>
      <c r="D103" s="127" t="s">
        <v>135</v>
      </c>
      <c r="E103" s="128" t="s">
        <v>160</v>
      </c>
      <c r="F103" s="129" t="s">
        <v>161</v>
      </c>
      <c r="G103" s="130" t="s">
        <v>162</v>
      </c>
      <c r="H103" s="131">
        <v>6.7279999999999998</v>
      </c>
      <c r="I103" s="132"/>
      <c r="J103" s="133">
        <f>ROUND(I103*H103,2)</f>
        <v>0</v>
      </c>
      <c r="K103" s="129" t="s">
        <v>139</v>
      </c>
      <c r="L103" s="31"/>
      <c r="M103" s="134" t="s">
        <v>3</v>
      </c>
      <c r="N103" s="135" t="s">
        <v>41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140</v>
      </c>
      <c r="AT103" s="138" t="s">
        <v>135</v>
      </c>
      <c r="AU103" s="138" t="s">
        <v>80</v>
      </c>
      <c r="AY103" s="16" t="s">
        <v>132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6" t="s">
        <v>78</v>
      </c>
      <c r="BK103" s="139">
        <f>ROUND(I103*H103,2)</f>
        <v>0</v>
      </c>
      <c r="BL103" s="16" t="s">
        <v>140</v>
      </c>
      <c r="BM103" s="138" t="s">
        <v>365</v>
      </c>
    </row>
    <row r="104" spans="2:65" s="1" customFormat="1" ht="11.25" x14ac:dyDescent="0.2">
      <c r="B104" s="31"/>
      <c r="D104" s="140" t="s">
        <v>142</v>
      </c>
      <c r="F104" s="141" t="s">
        <v>164</v>
      </c>
      <c r="I104" s="142"/>
      <c r="L104" s="31"/>
      <c r="M104" s="143"/>
      <c r="T104" s="52"/>
      <c r="AT104" s="16" t="s">
        <v>142</v>
      </c>
      <c r="AU104" s="16" t="s">
        <v>80</v>
      </c>
    </row>
    <row r="105" spans="2:65" s="1" customFormat="1" ht="37.9" customHeight="1" x14ac:dyDescent="0.2">
      <c r="B105" s="126"/>
      <c r="C105" s="127" t="s">
        <v>165</v>
      </c>
      <c r="D105" s="127" t="s">
        <v>135</v>
      </c>
      <c r="E105" s="128" t="s">
        <v>166</v>
      </c>
      <c r="F105" s="129" t="s">
        <v>167</v>
      </c>
      <c r="G105" s="130" t="s">
        <v>162</v>
      </c>
      <c r="H105" s="131">
        <v>6.7279999999999998</v>
      </c>
      <c r="I105" s="132"/>
      <c r="J105" s="133">
        <f>ROUND(I105*H105,2)</f>
        <v>0</v>
      </c>
      <c r="K105" s="129" t="s">
        <v>139</v>
      </c>
      <c r="L105" s="31"/>
      <c r="M105" s="134" t="s">
        <v>3</v>
      </c>
      <c r="N105" s="135" t="s">
        <v>41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140</v>
      </c>
      <c r="AT105" s="138" t="s">
        <v>135</v>
      </c>
      <c r="AU105" s="138" t="s">
        <v>80</v>
      </c>
      <c r="AY105" s="16" t="s">
        <v>132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6" t="s">
        <v>78</v>
      </c>
      <c r="BK105" s="139">
        <f>ROUND(I105*H105,2)</f>
        <v>0</v>
      </c>
      <c r="BL105" s="16" t="s">
        <v>140</v>
      </c>
      <c r="BM105" s="138" t="s">
        <v>366</v>
      </c>
    </row>
    <row r="106" spans="2:65" s="1" customFormat="1" ht="11.25" x14ac:dyDescent="0.2">
      <c r="B106" s="31"/>
      <c r="D106" s="140" t="s">
        <v>142</v>
      </c>
      <c r="F106" s="141" t="s">
        <v>169</v>
      </c>
      <c r="I106" s="142"/>
      <c r="L106" s="31"/>
      <c r="M106" s="143"/>
      <c r="T106" s="52"/>
      <c r="AT106" s="16" t="s">
        <v>142</v>
      </c>
      <c r="AU106" s="16" t="s">
        <v>80</v>
      </c>
    </row>
    <row r="107" spans="2:65" s="1" customFormat="1" ht="44.25" customHeight="1" x14ac:dyDescent="0.2">
      <c r="B107" s="126"/>
      <c r="C107" s="127" t="s">
        <v>170</v>
      </c>
      <c r="D107" s="127" t="s">
        <v>135</v>
      </c>
      <c r="E107" s="128" t="s">
        <v>171</v>
      </c>
      <c r="F107" s="129" t="s">
        <v>172</v>
      </c>
      <c r="G107" s="130" t="s">
        <v>162</v>
      </c>
      <c r="H107" s="131">
        <v>6.7279999999999998</v>
      </c>
      <c r="I107" s="132"/>
      <c r="J107" s="133">
        <f>ROUND(I107*H107,2)</f>
        <v>0</v>
      </c>
      <c r="K107" s="129" t="s">
        <v>139</v>
      </c>
      <c r="L107" s="31"/>
      <c r="M107" s="134" t="s">
        <v>3</v>
      </c>
      <c r="N107" s="135" t="s">
        <v>41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140</v>
      </c>
      <c r="AT107" s="138" t="s">
        <v>135</v>
      </c>
      <c r="AU107" s="138" t="s">
        <v>80</v>
      </c>
      <c r="AY107" s="16" t="s">
        <v>132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6" t="s">
        <v>78</v>
      </c>
      <c r="BK107" s="139">
        <f>ROUND(I107*H107,2)</f>
        <v>0</v>
      </c>
      <c r="BL107" s="16" t="s">
        <v>140</v>
      </c>
      <c r="BM107" s="138" t="s">
        <v>367</v>
      </c>
    </row>
    <row r="108" spans="2:65" s="1" customFormat="1" ht="11.25" x14ac:dyDescent="0.2">
      <c r="B108" s="31"/>
      <c r="D108" s="140" t="s">
        <v>142</v>
      </c>
      <c r="F108" s="141" t="s">
        <v>174</v>
      </c>
      <c r="I108" s="142"/>
      <c r="L108" s="31"/>
      <c r="M108" s="143"/>
      <c r="T108" s="52"/>
      <c r="AT108" s="16" t="s">
        <v>142</v>
      </c>
      <c r="AU108" s="16" t="s">
        <v>80</v>
      </c>
    </row>
    <row r="109" spans="2:65" s="1" customFormat="1" ht="44.25" customHeight="1" x14ac:dyDescent="0.2">
      <c r="B109" s="126"/>
      <c r="C109" s="127" t="s">
        <v>175</v>
      </c>
      <c r="D109" s="127" t="s">
        <v>135</v>
      </c>
      <c r="E109" s="128" t="s">
        <v>176</v>
      </c>
      <c r="F109" s="129" t="s">
        <v>177</v>
      </c>
      <c r="G109" s="130" t="s">
        <v>162</v>
      </c>
      <c r="H109" s="131">
        <v>6.7279999999999998</v>
      </c>
      <c r="I109" s="132"/>
      <c r="J109" s="133">
        <f>ROUND(I109*H109,2)</f>
        <v>0</v>
      </c>
      <c r="K109" s="129" t="s">
        <v>139</v>
      </c>
      <c r="L109" s="31"/>
      <c r="M109" s="134" t="s">
        <v>3</v>
      </c>
      <c r="N109" s="135" t="s">
        <v>41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140</v>
      </c>
      <c r="AT109" s="138" t="s">
        <v>135</v>
      </c>
      <c r="AU109" s="138" t="s">
        <v>80</v>
      </c>
      <c r="AY109" s="16" t="s">
        <v>132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6" t="s">
        <v>78</v>
      </c>
      <c r="BK109" s="139">
        <f>ROUND(I109*H109,2)</f>
        <v>0</v>
      </c>
      <c r="BL109" s="16" t="s">
        <v>140</v>
      </c>
      <c r="BM109" s="138" t="s">
        <v>368</v>
      </c>
    </row>
    <row r="110" spans="2:65" s="1" customFormat="1" ht="11.25" x14ac:dyDescent="0.2">
      <c r="B110" s="31"/>
      <c r="D110" s="140" t="s">
        <v>142</v>
      </c>
      <c r="F110" s="141" t="s">
        <v>179</v>
      </c>
      <c r="I110" s="142"/>
      <c r="L110" s="31"/>
      <c r="M110" s="143"/>
      <c r="T110" s="52"/>
      <c r="AT110" s="16" t="s">
        <v>142</v>
      </c>
      <c r="AU110" s="16" t="s">
        <v>80</v>
      </c>
    </row>
    <row r="111" spans="2:65" s="11" customFormat="1" ht="25.9" customHeight="1" x14ac:dyDescent="0.2">
      <c r="B111" s="114"/>
      <c r="D111" s="115" t="s">
        <v>69</v>
      </c>
      <c r="E111" s="116" t="s">
        <v>180</v>
      </c>
      <c r="F111" s="116" t="s">
        <v>181</v>
      </c>
      <c r="I111" s="117"/>
      <c r="J111" s="118">
        <f>BK111</f>
        <v>0</v>
      </c>
      <c r="L111" s="114"/>
      <c r="M111" s="119"/>
      <c r="P111" s="120">
        <f>P112+P138+P169</f>
        <v>0</v>
      </c>
      <c r="R111" s="120">
        <f>R112+R138+R169</f>
        <v>4.3422121999999996</v>
      </c>
      <c r="T111" s="121">
        <f>T112+T138+T169</f>
        <v>0.37044300000000002</v>
      </c>
      <c r="AR111" s="115" t="s">
        <v>80</v>
      </c>
      <c r="AT111" s="122" t="s">
        <v>69</v>
      </c>
      <c r="AU111" s="122" t="s">
        <v>70</v>
      </c>
      <c r="AY111" s="115" t="s">
        <v>132</v>
      </c>
      <c r="BK111" s="123">
        <f>BK112+BK138+BK169</f>
        <v>0</v>
      </c>
    </row>
    <row r="112" spans="2:65" s="11" customFormat="1" ht="22.9" customHeight="1" x14ac:dyDescent="0.2">
      <c r="B112" s="114"/>
      <c r="D112" s="115" t="s">
        <v>69</v>
      </c>
      <c r="E112" s="124" t="s">
        <v>182</v>
      </c>
      <c r="F112" s="124" t="s">
        <v>183</v>
      </c>
      <c r="I112" s="117"/>
      <c r="J112" s="125">
        <f>BK112</f>
        <v>0</v>
      </c>
      <c r="L112" s="114"/>
      <c r="M112" s="119"/>
      <c r="P112" s="120">
        <f>SUM(P113:P137)</f>
        <v>0</v>
      </c>
      <c r="R112" s="120">
        <f>SUM(R113:R137)</f>
        <v>0.14281499999999997</v>
      </c>
      <c r="T112" s="121">
        <f>SUM(T113:T137)</f>
        <v>0.13844300000000001</v>
      </c>
      <c r="AR112" s="115" t="s">
        <v>80</v>
      </c>
      <c r="AT112" s="122" t="s">
        <v>69</v>
      </c>
      <c r="AU112" s="122" t="s">
        <v>78</v>
      </c>
      <c r="AY112" s="115" t="s">
        <v>132</v>
      </c>
      <c r="BK112" s="123">
        <f>SUM(BK113:BK137)</f>
        <v>0</v>
      </c>
    </row>
    <row r="113" spans="2:65" s="1" customFormat="1" ht="24.2" customHeight="1" x14ac:dyDescent="0.2">
      <c r="B113" s="126"/>
      <c r="C113" s="127" t="s">
        <v>184</v>
      </c>
      <c r="D113" s="127" t="s">
        <v>135</v>
      </c>
      <c r="E113" s="128" t="s">
        <v>185</v>
      </c>
      <c r="F113" s="129" t="s">
        <v>186</v>
      </c>
      <c r="G113" s="130" t="s">
        <v>187</v>
      </c>
      <c r="H113" s="131">
        <v>82.9</v>
      </c>
      <c r="I113" s="132"/>
      <c r="J113" s="133">
        <f>ROUND(I113*H113,2)</f>
        <v>0</v>
      </c>
      <c r="K113" s="129" t="s">
        <v>139</v>
      </c>
      <c r="L113" s="31"/>
      <c r="M113" s="134" t="s">
        <v>3</v>
      </c>
      <c r="N113" s="135" t="s">
        <v>41</v>
      </c>
      <c r="P113" s="136">
        <f>O113*H113</f>
        <v>0</v>
      </c>
      <c r="Q113" s="136">
        <v>0</v>
      </c>
      <c r="R113" s="136">
        <f>Q113*H113</f>
        <v>0</v>
      </c>
      <c r="S113" s="136">
        <v>1.67E-3</v>
      </c>
      <c r="T113" s="137">
        <f>S113*H113</f>
        <v>0.13844300000000001</v>
      </c>
      <c r="AR113" s="138" t="s">
        <v>188</v>
      </c>
      <c r="AT113" s="138" t="s">
        <v>135</v>
      </c>
      <c r="AU113" s="138" t="s">
        <v>80</v>
      </c>
      <c r="AY113" s="16" t="s">
        <v>132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6" t="s">
        <v>78</v>
      </c>
      <c r="BK113" s="139">
        <f>ROUND(I113*H113,2)</f>
        <v>0</v>
      </c>
      <c r="BL113" s="16" t="s">
        <v>188</v>
      </c>
      <c r="BM113" s="138" t="s">
        <v>369</v>
      </c>
    </row>
    <row r="114" spans="2:65" s="1" customFormat="1" ht="11.25" x14ac:dyDescent="0.2">
      <c r="B114" s="31"/>
      <c r="D114" s="140" t="s">
        <v>142</v>
      </c>
      <c r="F114" s="141" t="s">
        <v>190</v>
      </c>
      <c r="I114" s="142"/>
      <c r="L114" s="31"/>
      <c r="M114" s="143"/>
      <c r="T114" s="52"/>
      <c r="AT114" s="16" t="s">
        <v>142</v>
      </c>
      <c r="AU114" s="16" t="s">
        <v>80</v>
      </c>
    </row>
    <row r="115" spans="2:65" s="12" customFormat="1" ht="11.25" x14ac:dyDescent="0.2">
      <c r="B115" s="144"/>
      <c r="D115" s="145" t="s">
        <v>144</v>
      </c>
      <c r="E115" s="146" t="s">
        <v>3</v>
      </c>
      <c r="F115" s="147" t="s">
        <v>191</v>
      </c>
      <c r="H115" s="148">
        <v>82.9</v>
      </c>
      <c r="I115" s="149"/>
      <c r="L115" s="144"/>
      <c r="M115" s="150"/>
      <c r="T115" s="151"/>
      <c r="AT115" s="146" t="s">
        <v>144</v>
      </c>
      <c r="AU115" s="146" t="s">
        <v>80</v>
      </c>
      <c r="AV115" s="12" t="s">
        <v>80</v>
      </c>
      <c r="AW115" s="12" t="s">
        <v>31</v>
      </c>
      <c r="AX115" s="12" t="s">
        <v>70</v>
      </c>
      <c r="AY115" s="146" t="s">
        <v>132</v>
      </c>
    </row>
    <row r="116" spans="2:65" s="13" customFormat="1" ht="11.25" x14ac:dyDescent="0.2">
      <c r="B116" s="152"/>
      <c r="D116" s="145" t="s">
        <v>144</v>
      </c>
      <c r="E116" s="153" t="s">
        <v>3</v>
      </c>
      <c r="F116" s="154" t="s">
        <v>146</v>
      </c>
      <c r="H116" s="155">
        <v>82.9</v>
      </c>
      <c r="I116" s="156"/>
      <c r="L116" s="152"/>
      <c r="M116" s="157"/>
      <c r="T116" s="158"/>
      <c r="AT116" s="153" t="s">
        <v>144</v>
      </c>
      <c r="AU116" s="153" t="s">
        <v>80</v>
      </c>
      <c r="AV116" s="13" t="s">
        <v>140</v>
      </c>
      <c r="AW116" s="13" t="s">
        <v>31</v>
      </c>
      <c r="AX116" s="13" t="s">
        <v>78</v>
      </c>
      <c r="AY116" s="153" t="s">
        <v>132</v>
      </c>
    </row>
    <row r="117" spans="2:65" s="1" customFormat="1" ht="24.2" customHeight="1" x14ac:dyDescent="0.2">
      <c r="B117" s="126"/>
      <c r="C117" s="127" t="s">
        <v>133</v>
      </c>
      <c r="D117" s="127" t="s">
        <v>135</v>
      </c>
      <c r="E117" s="128" t="s">
        <v>192</v>
      </c>
      <c r="F117" s="129" t="s">
        <v>193</v>
      </c>
      <c r="G117" s="130" t="s">
        <v>187</v>
      </c>
      <c r="H117" s="131">
        <v>63</v>
      </c>
      <c r="I117" s="132"/>
      <c r="J117" s="133">
        <f>ROUND(I117*H117,2)</f>
        <v>0</v>
      </c>
      <c r="K117" s="129" t="s">
        <v>139</v>
      </c>
      <c r="L117" s="31"/>
      <c r="M117" s="134" t="s">
        <v>3</v>
      </c>
      <c r="N117" s="135" t="s">
        <v>41</v>
      </c>
      <c r="P117" s="136">
        <f>O117*H117</f>
        <v>0</v>
      </c>
      <c r="Q117" s="136">
        <v>4.0000000000000003E-5</v>
      </c>
      <c r="R117" s="136">
        <f>Q117*H117</f>
        <v>2.5200000000000001E-3</v>
      </c>
      <c r="S117" s="136">
        <v>0</v>
      </c>
      <c r="T117" s="137">
        <f>S117*H117</f>
        <v>0</v>
      </c>
      <c r="AR117" s="138" t="s">
        <v>188</v>
      </c>
      <c r="AT117" s="138" t="s">
        <v>135</v>
      </c>
      <c r="AU117" s="138" t="s">
        <v>80</v>
      </c>
      <c r="AY117" s="16" t="s">
        <v>132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78</v>
      </c>
      <c r="BK117" s="139">
        <f>ROUND(I117*H117,2)</f>
        <v>0</v>
      </c>
      <c r="BL117" s="16" t="s">
        <v>188</v>
      </c>
      <c r="BM117" s="138" t="s">
        <v>370</v>
      </c>
    </row>
    <row r="118" spans="2:65" s="1" customFormat="1" ht="11.25" x14ac:dyDescent="0.2">
      <c r="B118" s="31"/>
      <c r="D118" s="140" t="s">
        <v>142</v>
      </c>
      <c r="F118" s="141" t="s">
        <v>195</v>
      </c>
      <c r="I118" s="142"/>
      <c r="L118" s="31"/>
      <c r="M118" s="143"/>
      <c r="T118" s="52"/>
      <c r="AT118" s="16" t="s">
        <v>142</v>
      </c>
      <c r="AU118" s="16" t="s">
        <v>80</v>
      </c>
    </row>
    <row r="119" spans="2:65" s="1" customFormat="1" ht="24.2" customHeight="1" x14ac:dyDescent="0.2">
      <c r="B119" s="126"/>
      <c r="C119" s="159" t="s">
        <v>196</v>
      </c>
      <c r="D119" s="159" t="s">
        <v>197</v>
      </c>
      <c r="E119" s="160" t="s">
        <v>198</v>
      </c>
      <c r="F119" s="161" t="s">
        <v>199</v>
      </c>
      <c r="G119" s="162" t="s">
        <v>187</v>
      </c>
      <c r="H119" s="163">
        <v>63</v>
      </c>
      <c r="I119" s="164"/>
      <c r="J119" s="165">
        <f>ROUND(I119*H119,2)</f>
        <v>0</v>
      </c>
      <c r="K119" s="161" t="s">
        <v>3</v>
      </c>
      <c r="L119" s="166"/>
      <c r="M119" s="167" t="s">
        <v>3</v>
      </c>
      <c r="N119" s="168" t="s">
        <v>41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200</v>
      </c>
      <c r="AT119" s="138" t="s">
        <v>197</v>
      </c>
      <c r="AU119" s="138" t="s">
        <v>80</v>
      </c>
      <c r="AY119" s="16" t="s">
        <v>132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6" t="s">
        <v>78</v>
      </c>
      <c r="BK119" s="139">
        <f>ROUND(I119*H119,2)</f>
        <v>0</v>
      </c>
      <c r="BL119" s="16" t="s">
        <v>188</v>
      </c>
      <c r="BM119" s="138" t="s">
        <v>371</v>
      </c>
    </row>
    <row r="120" spans="2:65" s="12" customFormat="1" ht="11.25" x14ac:dyDescent="0.2">
      <c r="B120" s="144"/>
      <c r="D120" s="145" t="s">
        <v>144</v>
      </c>
      <c r="E120" s="146" t="s">
        <v>3</v>
      </c>
      <c r="F120" s="147" t="s">
        <v>202</v>
      </c>
      <c r="H120" s="148">
        <v>42</v>
      </c>
      <c r="I120" s="149"/>
      <c r="L120" s="144"/>
      <c r="M120" s="150"/>
      <c r="T120" s="151"/>
      <c r="AT120" s="146" t="s">
        <v>144</v>
      </c>
      <c r="AU120" s="146" t="s">
        <v>80</v>
      </c>
      <c r="AV120" s="12" t="s">
        <v>80</v>
      </c>
      <c r="AW120" s="12" t="s">
        <v>31</v>
      </c>
      <c r="AX120" s="12" t="s">
        <v>70</v>
      </c>
      <c r="AY120" s="146" t="s">
        <v>132</v>
      </c>
    </row>
    <row r="121" spans="2:65" s="12" customFormat="1" ht="11.25" x14ac:dyDescent="0.2">
      <c r="B121" s="144"/>
      <c r="D121" s="145" t="s">
        <v>144</v>
      </c>
      <c r="E121" s="146" t="s">
        <v>3</v>
      </c>
      <c r="F121" s="147" t="s">
        <v>203</v>
      </c>
      <c r="H121" s="148">
        <v>21</v>
      </c>
      <c r="I121" s="149"/>
      <c r="L121" s="144"/>
      <c r="M121" s="150"/>
      <c r="T121" s="151"/>
      <c r="AT121" s="146" t="s">
        <v>144</v>
      </c>
      <c r="AU121" s="146" t="s">
        <v>80</v>
      </c>
      <c r="AV121" s="12" t="s">
        <v>80</v>
      </c>
      <c r="AW121" s="12" t="s">
        <v>31</v>
      </c>
      <c r="AX121" s="12" t="s">
        <v>70</v>
      </c>
      <c r="AY121" s="146" t="s">
        <v>132</v>
      </c>
    </row>
    <row r="122" spans="2:65" s="13" customFormat="1" ht="11.25" x14ac:dyDescent="0.2">
      <c r="B122" s="152"/>
      <c r="D122" s="145" t="s">
        <v>144</v>
      </c>
      <c r="E122" s="153" t="s">
        <v>3</v>
      </c>
      <c r="F122" s="154" t="s">
        <v>146</v>
      </c>
      <c r="H122" s="155">
        <v>63</v>
      </c>
      <c r="I122" s="156"/>
      <c r="L122" s="152"/>
      <c r="M122" s="157"/>
      <c r="T122" s="158"/>
      <c r="AT122" s="153" t="s">
        <v>144</v>
      </c>
      <c r="AU122" s="153" t="s">
        <v>80</v>
      </c>
      <c r="AV122" s="13" t="s">
        <v>140</v>
      </c>
      <c r="AW122" s="13" t="s">
        <v>31</v>
      </c>
      <c r="AX122" s="13" t="s">
        <v>78</v>
      </c>
      <c r="AY122" s="153" t="s">
        <v>132</v>
      </c>
    </row>
    <row r="123" spans="2:65" s="1" customFormat="1" ht="24.2" customHeight="1" x14ac:dyDescent="0.2">
      <c r="B123" s="126"/>
      <c r="C123" s="159" t="s">
        <v>204</v>
      </c>
      <c r="D123" s="159" t="s">
        <v>197</v>
      </c>
      <c r="E123" s="160" t="s">
        <v>205</v>
      </c>
      <c r="F123" s="161" t="s">
        <v>206</v>
      </c>
      <c r="G123" s="162" t="s">
        <v>207</v>
      </c>
      <c r="H123" s="163">
        <v>48</v>
      </c>
      <c r="I123" s="164"/>
      <c r="J123" s="165">
        <f>ROUND(I123*H123,2)</f>
        <v>0</v>
      </c>
      <c r="K123" s="161" t="s">
        <v>3</v>
      </c>
      <c r="L123" s="166"/>
      <c r="M123" s="167" t="s">
        <v>3</v>
      </c>
      <c r="N123" s="168" t="s">
        <v>41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200</v>
      </c>
      <c r="AT123" s="138" t="s">
        <v>197</v>
      </c>
      <c r="AU123" s="138" t="s">
        <v>80</v>
      </c>
      <c r="AY123" s="16" t="s">
        <v>132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6" t="s">
        <v>78</v>
      </c>
      <c r="BK123" s="139">
        <f>ROUND(I123*H123,2)</f>
        <v>0</v>
      </c>
      <c r="BL123" s="16" t="s">
        <v>188</v>
      </c>
      <c r="BM123" s="138" t="s">
        <v>372</v>
      </c>
    </row>
    <row r="124" spans="2:65" s="12" customFormat="1" ht="11.25" x14ac:dyDescent="0.2">
      <c r="B124" s="144"/>
      <c r="D124" s="145" t="s">
        <v>144</v>
      </c>
      <c r="E124" s="146" t="s">
        <v>3</v>
      </c>
      <c r="F124" s="147" t="s">
        <v>209</v>
      </c>
      <c r="H124" s="148">
        <v>24</v>
      </c>
      <c r="I124" s="149"/>
      <c r="L124" s="144"/>
      <c r="M124" s="150"/>
      <c r="T124" s="151"/>
      <c r="AT124" s="146" t="s">
        <v>144</v>
      </c>
      <c r="AU124" s="146" t="s">
        <v>80</v>
      </c>
      <c r="AV124" s="12" t="s">
        <v>80</v>
      </c>
      <c r="AW124" s="12" t="s">
        <v>31</v>
      </c>
      <c r="AX124" s="12" t="s">
        <v>70</v>
      </c>
      <c r="AY124" s="146" t="s">
        <v>132</v>
      </c>
    </row>
    <row r="125" spans="2:65" s="12" customFormat="1" ht="11.25" x14ac:dyDescent="0.2">
      <c r="B125" s="144"/>
      <c r="D125" s="145" t="s">
        <v>144</v>
      </c>
      <c r="E125" s="146" t="s">
        <v>3</v>
      </c>
      <c r="F125" s="147" t="s">
        <v>210</v>
      </c>
      <c r="H125" s="148">
        <v>24</v>
      </c>
      <c r="I125" s="149"/>
      <c r="L125" s="144"/>
      <c r="M125" s="150"/>
      <c r="T125" s="151"/>
      <c r="AT125" s="146" t="s">
        <v>144</v>
      </c>
      <c r="AU125" s="146" t="s">
        <v>80</v>
      </c>
      <c r="AV125" s="12" t="s">
        <v>80</v>
      </c>
      <c r="AW125" s="12" t="s">
        <v>31</v>
      </c>
      <c r="AX125" s="12" t="s">
        <v>70</v>
      </c>
      <c r="AY125" s="146" t="s">
        <v>132</v>
      </c>
    </row>
    <row r="126" spans="2:65" s="13" customFormat="1" ht="11.25" x14ac:dyDescent="0.2">
      <c r="B126" s="152"/>
      <c r="D126" s="145" t="s">
        <v>144</v>
      </c>
      <c r="E126" s="153" t="s">
        <v>3</v>
      </c>
      <c r="F126" s="154" t="s">
        <v>146</v>
      </c>
      <c r="H126" s="155">
        <v>48</v>
      </c>
      <c r="I126" s="156"/>
      <c r="L126" s="152"/>
      <c r="M126" s="157"/>
      <c r="T126" s="158"/>
      <c r="AT126" s="153" t="s">
        <v>144</v>
      </c>
      <c r="AU126" s="153" t="s">
        <v>80</v>
      </c>
      <c r="AV126" s="13" t="s">
        <v>140</v>
      </c>
      <c r="AW126" s="13" t="s">
        <v>31</v>
      </c>
      <c r="AX126" s="13" t="s">
        <v>78</v>
      </c>
      <c r="AY126" s="153" t="s">
        <v>132</v>
      </c>
    </row>
    <row r="127" spans="2:65" s="1" customFormat="1" ht="37.9" customHeight="1" x14ac:dyDescent="0.2">
      <c r="B127" s="126"/>
      <c r="C127" s="127" t="s">
        <v>211</v>
      </c>
      <c r="D127" s="127" t="s">
        <v>135</v>
      </c>
      <c r="E127" s="128" t="s">
        <v>212</v>
      </c>
      <c r="F127" s="129" t="s">
        <v>213</v>
      </c>
      <c r="G127" s="130" t="s">
        <v>187</v>
      </c>
      <c r="H127" s="131">
        <v>19.899999999999999</v>
      </c>
      <c r="I127" s="132"/>
      <c r="J127" s="133">
        <f>ROUND(I127*H127,2)</f>
        <v>0</v>
      </c>
      <c r="K127" s="129" t="s">
        <v>139</v>
      </c>
      <c r="L127" s="31"/>
      <c r="M127" s="134" t="s">
        <v>3</v>
      </c>
      <c r="N127" s="135" t="s">
        <v>41</v>
      </c>
      <c r="P127" s="136">
        <f>O127*H127</f>
        <v>0</v>
      </c>
      <c r="Q127" s="136">
        <v>7.0499999999999998E-3</v>
      </c>
      <c r="R127" s="136">
        <f>Q127*H127</f>
        <v>0.14029499999999998</v>
      </c>
      <c r="S127" s="136">
        <v>0</v>
      </c>
      <c r="T127" s="137">
        <f>S127*H127</f>
        <v>0</v>
      </c>
      <c r="AR127" s="138" t="s">
        <v>188</v>
      </c>
      <c r="AT127" s="138" t="s">
        <v>135</v>
      </c>
      <c r="AU127" s="138" t="s">
        <v>80</v>
      </c>
      <c r="AY127" s="16" t="s">
        <v>132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6" t="s">
        <v>78</v>
      </c>
      <c r="BK127" s="139">
        <f>ROUND(I127*H127,2)</f>
        <v>0</v>
      </c>
      <c r="BL127" s="16" t="s">
        <v>188</v>
      </c>
      <c r="BM127" s="138" t="s">
        <v>373</v>
      </c>
    </row>
    <row r="128" spans="2:65" s="1" customFormat="1" ht="11.25" x14ac:dyDescent="0.2">
      <c r="B128" s="31"/>
      <c r="D128" s="140" t="s">
        <v>142</v>
      </c>
      <c r="F128" s="141" t="s">
        <v>215</v>
      </c>
      <c r="I128" s="142"/>
      <c r="L128" s="31"/>
      <c r="M128" s="143"/>
      <c r="T128" s="52"/>
      <c r="AT128" s="16" t="s">
        <v>142</v>
      </c>
      <c r="AU128" s="16" t="s">
        <v>80</v>
      </c>
    </row>
    <row r="129" spans="2:65" s="1" customFormat="1" ht="19.5" x14ac:dyDescent="0.2">
      <c r="B129" s="31"/>
      <c r="D129" s="145" t="s">
        <v>216</v>
      </c>
      <c r="F129" s="169" t="s">
        <v>217</v>
      </c>
      <c r="I129" s="142"/>
      <c r="L129" s="31"/>
      <c r="M129" s="143"/>
      <c r="T129" s="52"/>
      <c r="AT129" s="16" t="s">
        <v>216</v>
      </c>
      <c r="AU129" s="16" t="s">
        <v>80</v>
      </c>
    </row>
    <row r="130" spans="2:65" s="12" customFormat="1" ht="11.25" x14ac:dyDescent="0.2">
      <c r="B130" s="144"/>
      <c r="D130" s="145" t="s">
        <v>144</v>
      </c>
      <c r="E130" s="146" t="s">
        <v>3</v>
      </c>
      <c r="F130" s="147" t="s">
        <v>218</v>
      </c>
      <c r="H130" s="148">
        <v>5</v>
      </c>
      <c r="I130" s="149"/>
      <c r="L130" s="144"/>
      <c r="M130" s="150"/>
      <c r="T130" s="151"/>
      <c r="AT130" s="146" t="s">
        <v>144</v>
      </c>
      <c r="AU130" s="146" t="s">
        <v>80</v>
      </c>
      <c r="AV130" s="12" t="s">
        <v>80</v>
      </c>
      <c r="AW130" s="12" t="s">
        <v>31</v>
      </c>
      <c r="AX130" s="12" t="s">
        <v>70</v>
      </c>
      <c r="AY130" s="146" t="s">
        <v>132</v>
      </c>
    </row>
    <row r="131" spans="2:65" s="12" customFormat="1" ht="11.25" x14ac:dyDescent="0.2">
      <c r="B131" s="144"/>
      <c r="D131" s="145" t="s">
        <v>144</v>
      </c>
      <c r="E131" s="146" t="s">
        <v>3</v>
      </c>
      <c r="F131" s="147" t="s">
        <v>219</v>
      </c>
      <c r="H131" s="148">
        <v>9.1999999999999993</v>
      </c>
      <c r="I131" s="149"/>
      <c r="L131" s="144"/>
      <c r="M131" s="150"/>
      <c r="T131" s="151"/>
      <c r="AT131" s="146" t="s">
        <v>144</v>
      </c>
      <c r="AU131" s="146" t="s">
        <v>80</v>
      </c>
      <c r="AV131" s="12" t="s">
        <v>80</v>
      </c>
      <c r="AW131" s="12" t="s">
        <v>31</v>
      </c>
      <c r="AX131" s="12" t="s">
        <v>70</v>
      </c>
      <c r="AY131" s="146" t="s">
        <v>132</v>
      </c>
    </row>
    <row r="132" spans="2:65" s="12" customFormat="1" ht="11.25" x14ac:dyDescent="0.2">
      <c r="B132" s="144"/>
      <c r="D132" s="145" t="s">
        <v>144</v>
      </c>
      <c r="E132" s="146" t="s">
        <v>3</v>
      </c>
      <c r="F132" s="147" t="s">
        <v>220</v>
      </c>
      <c r="H132" s="148">
        <v>5.7</v>
      </c>
      <c r="I132" s="149"/>
      <c r="L132" s="144"/>
      <c r="M132" s="150"/>
      <c r="T132" s="151"/>
      <c r="AT132" s="146" t="s">
        <v>144</v>
      </c>
      <c r="AU132" s="146" t="s">
        <v>80</v>
      </c>
      <c r="AV132" s="12" t="s">
        <v>80</v>
      </c>
      <c r="AW132" s="12" t="s">
        <v>31</v>
      </c>
      <c r="AX132" s="12" t="s">
        <v>70</v>
      </c>
      <c r="AY132" s="146" t="s">
        <v>132</v>
      </c>
    </row>
    <row r="133" spans="2:65" s="13" customFormat="1" ht="11.25" x14ac:dyDescent="0.2">
      <c r="B133" s="152"/>
      <c r="D133" s="145" t="s">
        <v>144</v>
      </c>
      <c r="E133" s="153" t="s">
        <v>3</v>
      </c>
      <c r="F133" s="154" t="s">
        <v>146</v>
      </c>
      <c r="H133" s="155">
        <v>19.899999999999999</v>
      </c>
      <c r="I133" s="156"/>
      <c r="L133" s="152"/>
      <c r="M133" s="157"/>
      <c r="T133" s="158"/>
      <c r="AT133" s="153" t="s">
        <v>144</v>
      </c>
      <c r="AU133" s="153" t="s">
        <v>80</v>
      </c>
      <c r="AV133" s="13" t="s">
        <v>140</v>
      </c>
      <c r="AW133" s="13" t="s">
        <v>31</v>
      </c>
      <c r="AX133" s="13" t="s">
        <v>78</v>
      </c>
      <c r="AY133" s="153" t="s">
        <v>132</v>
      </c>
    </row>
    <row r="134" spans="2:65" s="1" customFormat="1" ht="49.15" customHeight="1" x14ac:dyDescent="0.2">
      <c r="B134" s="126"/>
      <c r="C134" s="127" t="s">
        <v>221</v>
      </c>
      <c r="D134" s="127" t="s">
        <v>135</v>
      </c>
      <c r="E134" s="128" t="s">
        <v>222</v>
      </c>
      <c r="F134" s="129" t="s">
        <v>223</v>
      </c>
      <c r="G134" s="130" t="s">
        <v>162</v>
      </c>
      <c r="H134" s="131">
        <v>0.34799999999999998</v>
      </c>
      <c r="I134" s="132"/>
      <c r="J134" s="133">
        <f>ROUND(I134*H134,2)</f>
        <v>0</v>
      </c>
      <c r="K134" s="129" t="s">
        <v>139</v>
      </c>
      <c r="L134" s="31"/>
      <c r="M134" s="134" t="s">
        <v>3</v>
      </c>
      <c r="N134" s="135" t="s">
        <v>41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188</v>
      </c>
      <c r="AT134" s="138" t="s">
        <v>135</v>
      </c>
      <c r="AU134" s="138" t="s">
        <v>80</v>
      </c>
      <c r="AY134" s="16" t="s">
        <v>132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78</v>
      </c>
      <c r="BK134" s="139">
        <f>ROUND(I134*H134,2)</f>
        <v>0</v>
      </c>
      <c r="BL134" s="16" t="s">
        <v>188</v>
      </c>
      <c r="BM134" s="138" t="s">
        <v>374</v>
      </c>
    </row>
    <row r="135" spans="2:65" s="1" customFormat="1" ht="11.25" x14ac:dyDescent="0.2">
      <c r="B135" s="31"/>
      <c r="D135" s="140" t="s">
        <v>142</v>
      </c>
      <c r="F135" s="141" t="s">
        <v>225</v>
      </c>
      <c r="I135" s="142"/>
      <c r="L135" s="31"/>
      <c r="M135" s="143"/>
      <c r="T135" s="52"/>
      <c r="AT135" s="16" t="s">
        <v>142</v>
      </c>
      <c r="AU135" s="16" t="s">
        <v>80</v>
      </c>
    </row>
    <row r="136" spans="2:65" s="1" customFormat="1" ht="49.15" customHeight="1" x14ac:dyDescent="0.2">
      <c r="B136" s="126"/>
      <c r="C136" s="127" t="s">
        <v>226</v>
      </c>
      <c r="D136" s="127" t="s">
        <v>135</v>
      </c>
      <c r="E136" s="128" t="s">
        <v>227</v>
      </c>
      <c r="F136" s="129" t="s">
        <v>228</v>
      </c>
      <c r="G136" s="130" t="s">
        <v>162</v>
      </c>
      <c r="H136" s="131">
        <v>0.34799999999999998</v>
      </c>
      <c r="I136" s="132"/>
      <c r="J136" s="133">
        <f>ROUND(I136*H136,2)</f>
        <v>0</v>
      </c>
      <c r="K136" s="129" t="s">
        <v>139</v>
      </c>
      <c r="L136" s="31"/>
      <c r="M136" s="134" t="s">
        <v>3</v>
      </c>
      <c r="N136" s="135" t="s">
        <v>41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188</v>
      </c>
      <c r="AT136" s="138" t="s">
        <v>135</v>
      </c>
      <c r="AU136" s="138" t="s">
        <v>80</v>
      </c>
      <c r="AY136" s="16" t="s">
        <v>132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78</v>
      </c>
      <c r="BK136" s="139">
        <f>ROUND(I136*H136,2)</f>
        <v>0</v>
      </c>
      <c r="BL136" s="16" t="s">
        <v>188</v>
      </c>
      <c r="BM136" s="138" t="s">
        <v>375</v>
      </c>
    </row>
    <row r="137" spans="2:65" s="1" customFormat="1" ht="11.25" x14ac:dyDescent="0.2">
      <c r="B137" s="31"/>
      <c r="D137" s="140" t="s">
        <v>142</v>
      </c>
      <c r="F137" s="141" t="s">
        <v>230</v>
      </c>
      <c r="I137" s="142"/>
      <c r="L137" s="31"/>
      <c r="M137" s="143"/>
      <c r="T137" s="52"/>
      <c r="AT137" s="16" t="s">
        <v>142</v>
      </c>
      <c r="AU137" s="16" t="s">
        <v>80</v>
      </c>
    </row>
    <row r="138" spans="2:65" s="11" customFormat="1" ht="22.9" customHeight="1" x14ac:dyDescent="0.2">
      <c r="B138" s="114"/>
      <c r="D138" s="115" t="s">
        <v>69</v>
      </c>
      <c r="E138" s="124" t="s">
        <v>231</v>
      </c>
      <c r="F138" s="124" t="s">
        <v>232</v>
      </c>
      <c r="I138" s="117"/>
      <c r="J138" s="125">
        <f>BK138</f>
        <v>0</v>
      </c>
      <c r="L138" s="114"/>
      <c r="M138" s="119"/>
      <c r="P138" s="120">
        <f>SUM(P139:P168)</f>
        <v>0</v>
      </c>
      <c r="R138" s="120">
        <f>SUM(R139:R168)</f>
        <v>4.1840972000000001</v>
      </c>
      <c r="T138" s="121">
        <f>SUM(T139:T168)</f>
        <v>0.23200000000000001</v>
      </c>
      <c r="AR138" s="115" t="s">
        <v>80</v>
      </c>
      <c r="AT138" s="122" t="s">
        <v>69</v>
      </c>
      <c r="AU138" s="122" t="s">
        <v>78</v>
      </c>
      <c r="AY138" s="115" t="s">
        <v>132</v>
      </c>
      <c r="BK138" s="123">
        <f>SUM(BK139:BK168)</f>
        <v>0</v>
      </c>
    </row>
    <row r="139" spans="2:65" s="1" customFormat="1" ht="33" customHeight="1" x14ac:dyDescent="0.2">
      <c r="B139" s="126"/>
      <c r="C139" s="127" t="s">
        <v>9</v>
      </c>
      <c r="D139" s="127" t="s">
        <v>135</v>
      </c>
      <c r="E139" s="128" t="s">
        <v>233</v>
      </c>
      <c r="F139" s="129" t="s">
        <v>234</v>
      </c>
      <c r="G139" s="130" t="s">
        <v>235</v>
      </c>
      <c r="H139" s="131">
        <v>24</v>
      </c>
      <c r="I139" s="132"/>
      <c r="J139" s="133">
        <f>ROUND(I139*H139,2)</f>
        <v>0</v>
      </c>
      <c r="K139" s="129" t="s">
        <v>139</v>
      </c>
      <c r="L139" s="31"/>
      <c r="M139" s="134" t="s">
        <v>3</v>
      </c>
      <c r="N139" s="135" t="s">
        <v>41</v>
      </c>
      <c r="P139" s="136">
        <f>O139*H139</f>
        <v>0</v>
      </c>
      <c r="Q139" s="136">
        <v>0</v>
      </c>
      <c r="R139" s="136">
        <f>Q139*H139</f>
        <v>0</v>
      </c>
      <c r="S139" s="136">
        <v>3.0000000000000001E-3</v>
      </c>
      <c r="T139" s="137">
        <f>S139*H139</f>
        <v>7.2000000000000008E-2</v>
      </c>
      <c r="AR139" s="138" t="s">
        <v>188</v>
      </c>
      <c r="AT139" s="138" t="s">
        <v>135</v>
      </c>
      <c r="AU139" s="138" t="s">
        <v>80</v>
      </c>
      <c r="AY139" s="16" t="s">
        <v>132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6" t="s">
        <v>78</v>
      </c>
      <c r="BK139" s="139">
        <f>ROUND(I139*H139,2)</f>
        <v>0</v>
      </c>
      <c r="BL139" s="16" t="s">
        <v>188</v>
      </c>
      <c r="BM139" s="138" t="s">
        <v>376</v>
      </c>
    </row>
    <row r="140" spans="2:65" s="1" customFormat="1" ht="11.25" x14ac:dyDescent="0.2">
      <c r="B140" s="31"/>
      <c r="D140" s="140" t="s">
        <v>142</v>
      </c>
      <c r="F140" s="141" t="s">
        <v>237</v>
      </c>
      <c r="I140" s="142"/>
      <c r="L140" s="31"/>
      <c r="M140" s="143"/>
      <c r="T140" s="52"/>
      <c r="AT140" s="16" t="s">
        <v>142</v>
      </c>
      <c r="AU140" s="16" t="s">
        <v>80</v>
      </c>
    </row>
    <row r="141" spans="2:65" s="12" customFormat="1" ht="11.25" x14ac:dyDescent="0.2">
      <c r="B141" s="144"/>
      <c r="D141" s="145" t="s">
        <v>144</v>
      </c>
      <c r="E141" s="146" t="s">
        <v>3</v>
      </c>
      <c r="F141" s="147" t="s">
        <v>238</v>
      </c>
      <c r="H141" s="148">
        <v>24</v>
      </c>
      <c r="I141" s="149"/>
      <c r="L141" s="144"/>
      <c r="M141" s="150"/>
      <c r="T141" s="151"/>
      <c r="AT141" s="146" t="s">
        <v>144</v>
      </c>
      <c r="AU141" s="146" t="s">
        <v>80</v>
      </c>
      <c r="AV141" s="12" t="s">
        <v>80</v>
      </c>
      <c r="AW141" s="12" t="s">
        <v>31</v>
      </c>
      <c r="AX141" s="12" t="s">
        <v>70</v>
      </c>
      <c r="AY141" s="146" t="s">
        <v>132</v>
      </c>
    </row>
    <row r="142" spans="2:65" s="13" customFormat="1" ht="11.25" x14ac:dyDescent="0.2">
      <c r="B142" s="152"/>
      <c r="D142" s="145" t="s">
        <v>144</v>
      </c>
      <c r="E142" s="153" t="s">
        <v>3</v>
      </c>
      <c r="F142" s="154" t="s">
        <v>146</v>
      </c>
      <c r="H142" s="155">
        <v>24</v>
      </c>
      <c r="I142" s="156"/>
      <c r="L142" s="152"/>
      <c r="M142" s="157"/>
      <c r="T142" s="158"/>
      <c r="AT142" s="153" t="s">
        <v>144</v>
      </c>
      <c r="AU142" s="153" t="s">
        <v>80</v>
      </c>
      <c r="AV142" s="13" t="s">
        <v>140</v>
      </c>
      <c r="AW142" s="13" t="s">
        <v>31</v>
      </c>
      <c r="AX142" s="13" t="s">
        <v>78</v>
      </c>
      <c r="AY142" s="153" t="s">
        <v>132</v>
      </c>
    </row>
    <row r="143" spans="2:65" s="1" customFormat="1" ht="37.9" customHeight="1" x14ac:dyDescent="0.2">
      <c r="B143" s="126"/>
      <c r="C143" s="127" t="s">
        <v>188</v>
      </c>
      <c r="D143" s="127" t="s">
        <v>135</v>
      </c>
      <c r="E143" s="128" t="s">
        <v>239</v>
      </c>
      <c r="F143" s="129" t="s">
        <v>240</v>
      </c>
      <c r="G143" s="130" t="s">
        <v>235</v>
      </c>
      <c r="H143" s="131">
        <v>32</v>
      </c>
      <c r="I143" s="132"/>
      <c r="J143" s="133">
        <f>ROUND(I143*H143,2)</f>
        <v>0</v>
      </c>
      <c r="K143" s="129" t="s">
        <v>139</v>
      </c>
      <c r="L143" s="31"/>
      <c r="M143" s="134" t="s">
        <v>3</v>
      </c>
      <c r="N143" s="135" t="s">
        <v>41</v>
      </c>
      <c r="P143" s="136">
        <f>O143*H143</f>
        <v>0</v>
      </c>
      <c r="Q143" s="136">
        <v>0</v>
      </c>
      <c r="R143" s="136">
        <f>Q143*H143</f>
        <v>0</v>
      </c>
      <c r="S143" s="136">
        <v>5.0000000000000001E-3</v>
      </c>
      <c r="T143" s="137">
        <f>S143*H143</f>
        <v>0.16</v>
      </c>
      <c r="AR143" s="138" t="s">
        <v>188</v>
      </c>
      <c r="AT143" s="138" t="s">
        <v>135</v>
      </c>
      <c r="AU143" s="138" t="s">
        <v>80</v>
      </c>
      <c r="AY143" s="16" t="s">
        <v>132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78</v>
      </c>
      <c r="BK143" s="139">
        <f>ROUND(I143*H143,2)</f>
        <v>0</v>
      </c>
      <c r="BL143" s="16" t="s">
        <v>188</v>
      </c>
      <c r="BM143" s="138" t="s">
        <v>377</v>
      </c>
    </row>
    <row r="144" spans="2:65" s="1" customFormat="1" ht="11.25" x14ac:dyDescent="0.2">
      <c r="B144" s="31"/>
      <c r="D144" s="140" t="s">
        <v>142</v>
      </c>
      <c r="F144" s="141" t="s">
        <v>242</v>
      </c>
      <c r="I144" s="142"/>
      <c r="L144" s="31"/>
      <c r="M144" s="143"/>
      <c r="T144" s="52"/>
      <c r="AT144" s="16" t="s">
        <v>142</v>
      </c>
      <c r="AU144" s="16" t="s">
        <v>80</v>
      </c>
    </row>
    <row r="145" spans="2:65" s="1" customFormat="1" ht="37.9" customHeight="1" x14ac:dyDescent="0.2">
      <c r="B145" s="126"/>
      <c r="C145" s="127" t="s">
        <v>243</v>
      </c>
      <c r="D145" s="127" t="s">
        <v>135</v>
      </c>
      <c r="E145" s="128" t="s">
        <v>244</v>
      </c>
      <c r="F145" s="129" t="s">
        <v>245</v>
      </c>
      <c r="G145" s="130" t="s">
        <v>138</v>
      </c>
      <c r="H145" s="131">
        <v>90.99</v>
      </c>
      <c r="I145" s="132"/>
      <c r="J145" s="133">
        <f>ROUND(I145*H145,2)</f>
        <v>0</v>
      </c>
      <c r="K145" s="129" t="s">
        <v>139</v>
      </c>
      <c r="L145" s="31"/>
      <c r="M145" s="134" t="s">
        <v>3</v>
      </c>
      <c r="N145" s="135" t="s">
        <v>41</v>
      </c>
      <c r="P145" s="136">
        <f>O145*H145</f>
        <v>0</v>
      </c>
      <c r="Q145" s="136">
        <v>2.7E-4</v>
      </c>
      <c r="R145" s="136">
        <f>Q145*H145</f>
        <v>2.45673E-2</v>
      </c>
      <c r="S145" s="136">
        <v>0</v>
      </c>
      <c r="T145" s="137">
        <f>S145*H145</f>
        <v>0</v>
      </c>
      <c r="AR145" s="138" t="s">
        <v>188</v>
      </c>
      <c r="AT145" s="138" t="s">
        <v>135</v>
      </c>
      <c r="AU145" s="138" t="s">
        <v>80</v>
      </c>
      <c r="AY145" s="16" t="s">
        <v>132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78</v>
      </c>
      <c r="BK145" s="139">
        <f>ROUND(I145*H145,2)</f>
        <v>0</v>
      </c>
      <c r="BL145" s="16" t="s">
        <v>188</v>
      </c>
      <c r="BM145" s="138" t="s">
        <v>378</v>
      </c>
    </row>
    <row r="146" spans="2:65" s="1" customFormat="1" ht="11.25" x14ac:dyDescent="0.2">
      <c r="B146" s="31"/>
      <c r="D146" s="140" t="s">
        <v>142</v>
      </c>
      <c r="F146" s="141" t="s">
        <v>247</v>
      </c>
      <c r="I146" s="142"/>
      <c r="L146" s="31"/>
      <c r="M146" s="143"/>
      <c r="T146" s="52"/>
      <c r="AT146" s="16" t="s">
        <v>142</v>
      </c>
      <c r="AU146" s="16" t="s">
        <v>80</v>
      </c>
    </row>
    <row r="147" spans="2:65" s="1" customFormat="1" ht="24.2" customHeight="1" x14ac:dyDescent="0.2">
      <c r="B147" s="126"/>
      <c r="C147" s="159" t="s">
        <v>248</v>
      </c>
      <c r="D147" s="159" t="s">
        <v>197</v>
      </c>
      <c r="E147" s="160" t="s">
        <v>249</v>
      </c>
      <c r="F147" s="161" t="s">
        <v>250</v>
      </c>
      <c r="G147" s="162" t="s">
        <v>138</v>
      </c>
      <c r="H147" s="163">
        <v>90.99</v>
      </c>
      <c r="I147" s="164"/>
      <c r="J147" s="165">
        <f>ROUND(I147*H147,2)</f>
        <v>0</v>
      </c>
      <c r="K147" s="161" t="s">
        <v>139</v>
      </c>
      <c r="L147" s="166"/>
      <c r="M147" s="167" t="s">
        <v>3</v>
      </c>
      <c r="N147" s="168" t="s">
        <v>41</v>
      </c>
      <c r="P147" s="136">
        <f>O147*H147</f>
        <v>0</v>
      </c>
      <c r="Q147" s="136">
        <v>3.6810000000000002E-2</v>
      </c>
      <c r="R147" s="136">
        <f>Q147*H147</f>
        <v>3.3493419000000002</v>
      </c>
      <c r="S147" s="136">
        <v>0</v>
      </c>
      <c r="T147" s="137">
        <f>S147*H147</f>
        <v>0</v>
      </c>
      <c r="AR147" s="138" t="s">
        <v>200</v>
      </c>
      <c r="AT147" s="138" t="s">
        <v>197</v>
      </c>
      <c r="AU147" s="138" t="s">
        <v>80</v>
      </c>
      <c r="AY147" s="16" t="s">
        <v>132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78</v>
      </c>
      <c r="BK147" s="139">
        <f>ROUND(I147*H147,2)</f>
        <v>0</v>
      </c>
      <c r="BL147" s="16" t="s">
        <v>188</v>
      </c>
      <c r="BM147" s="138" t="s">
        <v>379</v>
      </c>
    </row>
    <row r="148" spans="2:65" s="1" customFormat="1" ht="37.9" customHeight="1" x14ac:dyDescent="0.2">
      <c r="B148" s="126"/>
      <c r="C148" s="127" t="s">
        <v>252</v>
      </c>
      <c r="D148" s="127" t="s">
        <v>135</v>
      </c>
      <c r="E148" s="128" t="s">
        <v>253</v>
      </c>
      <c r="F148" s="129" t="s">
        <v>254</v>
      </c>
      <c r="G148" s="130" t="s">
        <v>235</v>
      </c>
      <c r="H148" s="131">
        <v>12</v>
      </c>
      <c r="I148" s="132"/>
      <c r="J148" s="133">
        <f>ROUND(I148*H148,2)</f>
        <v>0</v>
      </c>
      <c r="K148" s="129" t="s">
        <v>139</v>
      </c>
      <c r="L148" s="31"/>
      <c r="M148" s="134" t="s">
        <v>3</v>
      </c>
      <c r="N148" s="135" t="s">
        <v>41</v>
      </c>
      <c r="P148" s="136">
        <f>O148*H148</f>
        <v>0</v>
      </c>
      <c r="Q148" s="136">
        <v>2.5999999999999998E-4</v>
      </c>
      <c r="R148" s="136">
        <f>Q148*H148</f>
        <v>3.1199999999999995E-3</v>
      </c>
      <c r="S148" s="136">
        <v>0</v>
      </c>
      <c r="T148" s="137">
        <f>S148*H148</f>
        <v>0</v>
      </c>
      <c r="AR148" s="138" t="s">
        <v>188</v>
      </c>
      <c r="AT148" s="138" t="s">
        <v>135</v>
      </c>
      <c r="AU148" s="138" t="s">
        <v>80</v>
      </c>
      <c r="AY148" s="16" t="s">
        <v>132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78</v>
      </c>
      <c r="BK148" s="139">
        <f>ROUND(I148*H148,2)</f>
        <v>0</v>
      </c>
      <c r="BL148" s="16" t="s">
        <v>188</v>
      </c>
      <c r="BM148" s="138" t="s">
        <v>380</v>
      </c>
    </row>
    <row r="149" spans="2:65" s="1" customFormat="1" ht="11.25" x14ac:dyDescent="0.2">
      <c r="B149" s="31"/>
      <c r="D149" s="140" t="s">
        <v>142</v>
      </c>
      <c r="F149" s="141" t="s">
        <v>256</v>
      </c>
      <c r="I149" s="142"/>
      <c r="L149" s="31"/>
      <c r="M149" s="143"/>
      <c r="T149" s="52"/>
      <c r="AT149" s="16" t="s">
        <v>142</v>
      </c>
      <c r="AU149" s="16" t="s">
        <v>80</v>
      </c>
    </row>
    <row r="150" spans="2:65" s="1" customFormat="1" ht="16.5" customHeight="1" x14ac:dyDescent="0.2">
      <c r="B150" s="126"/>
      <c r="C150" s="159" t="s">
        <v>257</v>
      </c>
      <c r="D150" s="159" t="s">
        <v>197</v>
      </c>
      <c r="E150" s="160" t="s">
        <v>258</v>
      </c>
      <c r="F150" s="161" t="s">
        <v>259</v>
      </c>
      <c r="G150" s="162" t="s">
        <v>138</v>
      </c>
      <c r="H150" s="163">
        <v>19.2</v>
      </c>
      <c r="I150" s="164"/>
      <c r="J150" s="165">
        <f>ROUND(I150*H150,2)</f>
        <v>0</v>
      </c>
      <c r="K150" s="161" t="s">
        <v>139</v>
      </c>
      <c r="L150" s="166"/>
      <c r="M150" s="167" t="s">
        <v>3</v>
      </c>
      <c r="N150" s="168" t="s">
        <v>41</v>
      </c>
      <c r="P150" s="136">
        <f>O150*H150</f>
        <v>0</v>
      </c>
      <c r="Q150" s="136">
        <v>3.7039999999999997E-2</v>
      </c>
      <c r="R150" s="136">
        <f>Q150*H150</f>
        <v>0.71116799999999991</v>
      </c>
      <c r="S150" s="136">
        <v>0</v>
      </c>
      <c r="T150" s="137">
        <f>S150*H150</f>
        <v>0</v>
      </c>
      <c r="AR150" s="138" t="s">
        <v>200</v>
      </c>
      <c r="AT150" s="138" t="s">
        <v>197</v>
      </c>
      <c r="AU150" s="138" t="s">
        <v>80</v>
      </c>
      <c r="AY150" s="16" t="s">
        <v>132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78</v>
      </c>
      <c r="BK150" s="139">
        <f>ROUND(I150*H150,2)</f>
        <v>0</v>
      </c>
      <c r="BL150" s="16" t="s">
        <v>188</v>
      </c>
      <c r="BM150" s="138" t="s">
        <v>381</v>
      </c>
    </row>
    <row r="151" spans="2:65" s="1" customFormat="1" ht="37.9" customHeight="1" x14ac:dyDescent="0.2">
      <c r="B151" s="126"/>
      <c r="C151" s="127" t="s">
        <v>8</v>
      </c>
      <c r="D151" s="127" t="s">
        <v>135</v>
      </c>
      <c r="E151" s="128" t="s">
        <v>261</v>
      </c>
      <c r="F151" s="129" t="s">
        <v>262</v>
      </c>
      <c r="G151" s="130" t="s">
        <v>235</v>
      </c>
      <c r="H151" s="131">
        <v>24</v>
      </c>
      <c r="I151" s="132"/>
      <c r="J151" s="133">
        <f>ROUND(I151*H151,2)</f>
        <v>0</v>
      </c>
      <c r="K151" s="129" t="s">
        <v>139</v>
      </c>
      <c r="L151" s="31"/>
      <c r="M151" s="134" t="s">
        <v>3</v>
      </c>
      <c r="N151" s="135" t="s">
        <v>41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188</v>
      </c>
      <c r="AT151" s="138" t="s">
        <v>135</v>
      </c>
      <c r="AU151" s="138" t="s">
        <v>80</v>
      </c>
      <c r="AY151" s="16" t="s">
        <v>132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6" t="s">
        <v>78</v>
      </c>
      <c r="BK151" s="139">
        <f>ROUND(I151*H151,2)</f>
        <v>0</v>
      </c>
      <c r="BL151" s="16" t="s">
        <v>188</v>
      </c>
      <c r="BM151" s="138" t="s">
        <v>382</v>
      </c>
    </row>
    <row r="152" spans="2:65" s="1" customFormat="1" ht="11.25" x14ac:dyDescent="0.2">
      <c r="B152" s="31"/>
      <c r="D152" s="140" t="s">
        <v>142</v>
      </c>
      <c r="F152" s="141" t="s">
        <v>264</v>
      </c>
      <c r="I152" s="142"/>
      <c r="L152" s="31"/>
      <c r="M152" s="143"/>
      <c r="T152" s="52"/>
      <c r="AT152" s="16" t="s">
        <v>142</v>
      </c>
      <c r="AU152" s="16" t="s">
        <v>80</v>
      </c>
    </row>
    <row r="153" spans="2:65" s="12" customFormat="1" ht="11.25" x14ac:dyDescent="0.2">
      <c r="B153" s="144"/>
      <c r="D153" s="145" t="s">
        <v>144</v>
      </c>
      <c r="E153" s="146" t="s">
        <v>3</v>
      </c>
      <c r="F153" s="147" t="s">
        <v>238</v>
      </c>
      <c r="H153" s="148">
        <v>24</v>
      </c>
      <c r="I153" s="149"/>
      <c r="L153" s="144"/>
      <c r="M153" s="150"/>
      <c r="T153" s="151"/>
      <c r="AT153" s="146" t="s">
        <v>144</v>
      </c>
      <c r="AU153" s="146" t="s">
        <v>80</v>
      </c>
      <c r="AV153" s="12" t="s">
        <v>80</v>
      </c>
      <c r="AW153" s="12" t="s">
        <v>31</v>
      </c>
      <c r="AX153" s="12" t="s">
        <v>70</v>
      </c>
      <c r="AY153" s="146" t="s">
        <v>132</v>
      </c>
    </row>
    <row r="154" spans="2:65" s="13" customFormat="1" ht="11.25" x14ac:dyDescent="0.2">
      <c r="B154" s="152"/>
      <c r="D154" s="145" t="s">
        <v>144</v>
      </c>
      <c r="E154" s="153" t="s">
        <v>3</v>
      </c>
      <c r="F154" s="154" t="s">
        <v>146</v>
      </c>
      <c r="H154" s="155">
        <v>24</v>
      </c>
      <c r="I154" s="156"/>
      <c r="L154" s="152"/>
      <c r="M154" s="157"/>
      <c r="T154" s="158"/>
      <c r="AT154" s="153" t="s">
        <v>144</v>
      </c>
      <c r="AU154" s="153" t="s">
        <v>80</v>
      </c>
      <c r="AV154" s="13" t="s">
        <v>140</v>
      </c>
      <c r="AW154" s="13" t="s">
        <v>31</v>
      </c>
      <c r="AX154" s="13" t="s">
        <v>78</v>
      </c>
      <c r="AY154" s="153" t="s">
        <v>132</v>
      </c>
    </row>
    <row r="155" spans="2:65" s="1" customFormat="1" ht="44.25" customHeight="1" x14ac:dyDescent="0.2">
      <c r="B155" s="126"/>
      <c r="C155" s="127" t="s">
        <v>265</v>
      </c>
      <c r="D155" s="127" t="s">
        <v>135</v>
      </c>
      <c r="E155" s="128" t="s">
        <v>266</v>
      </c>
      <c r="F155" s="129" t="s">
        <v>267</v>
      </c>
      <c r="G155" s="130" t="s">
        <v>235</v>
      </c>
      <c r="H155" s="131">
        <v>32</v>
      </c>
      <c r="I155" s="132"/>
      <c r="J155" s="133">
        <f>ROUND(I155*H155,2)</f>
        <v>0</v>
      </c>
      <c r="K155" s="129" t="s">
        <v>139</v>
      </c>
      <c r="L155" s="31"/>
      <c r="M155" s="134" t="s">
        <v>3</v>
      </c>
      <c r="N155" s="135" t="s">
        <v>41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188</v>
      </c>
      <c r="AT155" s="138" t="s">
        <v>135</v>
      </c>
      <c r="AU155" s="138" t="s">
        <v>80</v>
      </c>
      <c r="AY155" s="16" t="s">
        <v>132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78</v>
      </c>
      <c r="BK155" s="139">
        <f>ROUND(I155*H155,2)</f>
        <v>0</v>
      </c>
      <c r="BL155" s="16" t="s">
        <v>188</v>
      </c>
      <c r="BM155" s="138" t="s">
        <v>383</v>
      </c>
    </row>
    <row r="156" spans="2:65" s="1" customFormat="1" ht="11.25" x14ac:dyDescent="0.2">
      <c r="B156" s="31"/>
      <c r="D156" s="140" t="s">
        <v>142</v>
      </c>
      <c r="F156" s="141" t="s">
        <v>269</v>
      </c>
      <c r="I156" s="142"/>
      <c r="L156" s="31"/>
      <c r="M156" s="143"/>
      <c r="T156" s="52"/>
      <c r="AT156" s="16" t="s">
        <v>142</v>
      </c>
      <c r="AU156" s="16" t="s">
        <v>80</v>
      </c>
    </row>
    <row r="157" spans="2:65" s="1" customFormat="1" ht="21.75" customHeight="1" x14ac:dyDescent="0.2">
      <c r="B157" s="126"/>
      <c r="C157" s="159" t="s">
        <v>270</v>
      </c>
      <c r="D157" s="159" t="s">
        <v>197</v>
      </c>
      <c r="E157" s="160" t="s">
        <v>271</v>
      </c>
      <c r="F157" s="161" t="s">
        <v>272</v>
      </c>
      <c r="G157" s="162" t="s">
        <v>187</v>
      </c>
      <c r="H157" s="163">
        <v>77</v>
      </c>
      <c r="I157" s="164"/>
      <c r="J157" s="165">
        <f>ROUND(I157*H157,2)</f>
        <v>0</v>
      </c>
      <c r="K157" s="161" t="s">
        <v>139</v>
      </c>
      <c r="L157" s="166"/>
      <c r="M157" s="167" t="s">
        <v>3</v>
      </c>
      <c r="N157" s="168" t="s">
        <v>41</v>
      </c>
      <c r="P157" s="136">
        <f>O157*H157</f>
        <v>0</v>
      </c>
      <c r="Q157" s="136">
        <v>1.1000000000000001E-3</v>
      </c>
      <c r="R157" s="136">
        <f>Q157*H157</f>
        <v>8.4700000000000011E-2</v>
      </c>
      <c r="S157" s="136">
        <v>0</v>
      </c>
      <c r="T157" s="137">
        <f>S157*H157</f>
        <v>0</v>
      </c>
      <c r="AR157" s="138" t="s">
        <v>200</v>
      </c>
      <c r="AT157" s="138" t="s">
        <v>197</v>
      </c>
      <c r="AU157" s="138" t="s">
        <v>80</v>
      </c>
      <c r="AY157" s="16" t="s">
        <v>132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6" t="s">
        <v>78</v>
      </c>
      <c r="BK157" s="139">
        <f>ROUND(I157*H157,2)</f>
        <v>0</v>
      </c>
      <c r="BL157" s="16" t="s">
        <v>188</v>
      </c>
      <c r="BM157" s="138" t="s">
        <v>384</v>
      </c>
    </row>
    <row r="158" spans="2:65" s="12" customFormat="1" ht="11.25" x14ac:dyDescent="0.2">
      <c r="B158" s="144"/>
      <c r="D158" s="145" t="s">
        <v>144</v>
      </c>
      <c r="E158" s="146" t="s">
        <v>3</v>
      </c>
      <c r="F158" s="147" t="s">
        <v>274</v>
      </c>
      <c r="H158" s="148">
        <v>56</v>
      </c>
      <c r="I158" s="149"/>
      <c r="L158" s="144"/>
      <c r="M158" s="150"/>
      <c r="T158" s="151"/>
      <c r="AT158" s="146" t="s">
        <v>144</v>
      </c>
      <c r="AU158" s="146" t="s">
        <v>80</v>
      </c>
      <c r="AV158" s="12" t="s">
        <v>80</v>
      </c>
      <c r="AW158" s="12" t="s">
        <v>31</v>
      </c>
      <c r="AX158" s="12" t="s">
        <v>70</v>
      </c>
      <c r="AY158" s="146" t="s">
        <v>132</v>
      </c>
    </row>
    <row r="159" spans="2:65" s="12" customFormat="1" ht="11.25" x14ac:dyDescent="0.2">
      <c r="B159" s="144"/>
      <c r="D159" s="145" t="s">
        <v>144</v>
      </c>
      <c r="E159" s="146" t="s">
        <v>3</v>
      </c>
      <c r="F159" s="147" t="s">
        <v>275</v>
      </c>
      <c r="H159" s="148">
        <v>21</v>
      </c>
      <c r="I159" s="149"/>
      <c r="L159" s="144"/>
      <c r="M159" s="150"/>
      <c r="T159" s="151"/>
      <c r="AT159" s="146" t="s">
        <v>144</v>
      </c>
      <c r="AU159" s="146" t="s">
        <v>80</v>
      </c>
      <c r="AV159" s="12" t="s">
        <v>80</v>
      </c>
      <c r="AW159" s="12" t="s">
        <v>31</v>
      </c>
      <c r="AX159" s="12" t="s">
        <v>70</v>
      </c>
      <c r="AY159" s="146" t="s">
        <v>132</v>
      </c>
    </row>
    <row r="160" spans="2:65" s="13" customFormat="1" ht="11.25" x14ac:dyDescent="0.2">
      <c r="B160" s="152"/>
      <c r="D160" s="145" t="s">
        <v>144</v>
      </c>
      <c r="E160" s="153" t="s">
        <v>3</v>
      </c>
      <c r="F160" s="154" t="s">
        <v>146</v>
      </c>
      <c r="H160" s="155">
        <v>77</v>
      </c>
      <c r="I160" s="156"/>
      <c r="L160" s="152"/>
      <c r="M160" s="157"/>
      <c r="T160" s="158"/>
      <c r="AT160" s="153" t="s">
        <v>144</v>
      </c>
      <c r="AU160" s="153" t="s">
        <v>80</v>
      </c>
      <c r="AV160" s="13" t="s">
        <v>140</v>
      </c>
      <c r="AW160" s="13" t="s">
        <v>31</v>
      </c>
      <c r="AX160" s="13" t="s">
        <v>78</v>
      </c>
      <c r="AY160" s="153" t="s">
        <v>132</v>
      </c>
    </row>
    <row r="161" spans="2:65" s="1" customFormat="1" ht="16.5" customHeight="1" x14ac:dyDescent="0.2">
      <c r="B161" s="126"/>
      <c r="C161" s="159" t="s">
        <v>276</v>
      </c>
      <c r="D161" s="159" t="s">
        <v>197</v>
      </c>
      <c r="E161" s="160" t="s">
        <v>277</v>
      </c>
      <c r="F161" s="161" t="s">
        <v>278</v>
      </c>
      <c r="G161" s="162" t="s">
        <v>207</v>
      </c>
      <c r="H161" s="163">
        <v>56</v>
      </c>
      <c r="I161" s="164"/>
      <c r="J161" s="165">
        <f>ROUND(I161*H161,2)</f>
        <v>0</v>
      </c>
      <c r="K161" s="161" t="s">
        <v>139</v>
      </c>
      <c r="L161" s="166"/>
      <c r="M161" s="167" t="s">
        <v>3</v>
      </c>
      <c r="N161" s="168" t="s">
        <v>41</v>
      </c>
      <c r="P161" s="136">
        <f>O161*H161</f>
        <v>0</v>
      </c>
      <c r="Q161" s="136">
        <v>2.0000000000000001E-4</v>
      </c>
      <c r="R161" s="136">
        <f>Q161*H161</f>
        <v>1.12E-2</v>
      </c>
      <c r="S161" s="136">
        <v>0</v>
      </c>
      <c r="T161" s="137">
        <f>S161*H161</f>
        <v>0</v>
      </c>
      <c r="AR161" s="138" t="s">
        <v>200</v>
      </c>
      <c r="AT161" s="138" t="s">
        <v>197</v>
      </c>
      <c r="AU161" s="138" t="s">
        <v>80</v>
      </c>
      <c r="AY161" s="16" t="s">
        <v>132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6" t="s">
        <v>78</v>
      </c>
      <c r="BK161" s="139">
        <f>ROUND(I161*H161,2)</f>
        <v>0</v>
      </c>
      <c r="BL161" s="16" t="s">
        <v>188</v>
      </c>
      <c r="BM161" s="138" t="s">
        <v>385</v>
      </c>
    </row>
    <row r="162" spans="2:65" s="12" customFormat="1" ht="11.25" x14ac:dyDescent="0.2">
      <c r="B162" s="144"/>
      <c r="D162" s="145" t="s">
        <v>144</v>
      </c>
      <c r="E162" s="146" t="s">
        <v>3</v>
      </c>
      <c r="F162" s="147" t="s">
        <v>280</v>
      </c>
      <c r="H162" s="148">
        <v>56</v>
      </c>
      <c r="I162" s="149"/>
      <c r="L162" s="144"/>
      <c r="M162" s="150"/>
      <c r="T162" s="151"/>
      <c r="AT162" s="146" t="s">
        <v>144</v>
      </c>
      <c r="AU162" s="146" t="s">
        <v>80</v>
      </c>
      <c r="AV162" s="12" t="s">
        <v>80</v>
      </c>
      <c r="AW162" s="12" t="s">
        <v>31</v>
      </c>
      <c r="AX162" s="12" t="s">
        <v>70</v>
      </c>
      <c r="AY162" s="146" t="s">
        <v>132</v>
      </c>
    </row>
    <row r="163" spans="2:65" s="13" customFormat="1" ht="11.25" x14ac:dyDescent="0.2">
      <c r="B163" s="152"/>
      <c r="D163" s="145" t="s">
        <v>144</v>
      </c>
      <c r="E163" s="153" t="s">
        <v>3</v>
      </c>
      <c r="F163" s="154" t="s">
        <v>146</v>
      </c>
      <c r="H163" s="155">
        <v>56</v>
      </c>
      <c r="I163" s="156"/>
      <c r="L163" s="152"/>
      <c r="M163" s="157"/>
      <c r="T163" s="158"/>
      <c r="AT163" s="153" t="s">
        <v>144</v>
      </c>
      <c r="AU163" s="153" t="s">
        <v>80</v>
      </c>
      <c r="AV163" s="13" t="s">
        <v>140</v>
      </c>
      <c r="AW163" s="13" t="s">
        <v>31</v>
      </c>
      <c r="AX163" s="13" t="s">
        <v>78</v>
      </c>
      <c r="AY163" s="153" t="s">
        <v>132</v>
      </c>
    </row>
    <row r="164" spans="2:65" s="1" customFormat="1" ht="21.75" customHeight="1" x14ac:dyDescent="0.2">
      <c r="B164" s="126"/>
      <c r="C164" s="127" t="s">
        <v>281</v>
      </c>
      <c r="D164" s="127" t="s">
        <v>135</v>
      </c>
      <c r="E164" s="128" t="s">
        <v>282</v>
      </c>
      <c r="F164" s="129" t="s">
        <v>283</v>
      </c>
      <c r="G164" s="130" t="s">
        <v>284</v>
      </c>
      <c r="H164" s="131">
        <v>1</v>
      </c>
      <c r="I164" s="132"/>
      <c r="J164" s="133">
        <f>ROUND(I164*H164,2)</f>
        <v>0</v>
      </c>
      <c r="K164" s="129" t="s">
        <v>3</v>
      </c>
      <c r="L164" s="31"/>
      <c r="M164" s="134" t="s">
        <v>3</v>
      </c>
      <c r="N164" s="135" t="s">
        <v>41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188</v>
      </c>
      <c r="AT164" s="138" t="s">
        <v>135</v>
      </c>
      <c r="AU164" s="138" t="s">
        <v>80</v>
      </c>
      <c r="AY164" s="16" t="s">
        <v>132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78</v>
      </c>
      <c r="BK164" s="139">
        <f>ROUND(I164*H164,2)</f>
        <v>0</v>
      </c>
      <c r="BL164" s="16" t="s">
        <v>188</v>
      </c>
      <c r="BM164" s="138" t="s">
        <v>386</v>
      </c>
    </row>
    <row r="165" spans="2:65" s="1" customFormat="1" ht="49.15" customHeight="1" x14ac:dyDescent="0.2">
      <c r="B165" s="126"/>
      <c r="C165" s="127" t="s">
        <v>286</v>
      </c>
      <c r="D165" s="127" t="s">
        <v>135</v>
      </c>
      <c r="E165" s="128" t="s">
        <v>287</v>
      </c>
      <c r="F165" s="129" t="s">
        <v>288</v>
      </c>
      <c r="G165" s="130" t="s">
        <v>162</v>
      </c>
      <c r="H165" s="131">
        <v>3.4830000000000001</v>
      </c>
      <c r="I165" s="132"/>
      <c r="J165" s="133">
        <f>ROUND(I165*H165,2)</f>
        <v>0</v>
      </c>
      <c r="K165" s="129" t="s">
        <v>139</v>
      </c>
      <c r="L165" s="31"/>
      <c r="M165" s="134" t="s">
        <v>3</v>
      </c>
      <c r="N165" s="135" t="s">
        <v>41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188</v>
      </c>
      <c r="AT165" s="138" t="s">
        <v>135</v>
      </c>
      <c r="AU165" s="138" t="s">
        <v>80</v>
      </c>
      <c r="AY165" s="16" t="s">
        <v>132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6" t="s">
        <v>78</v>
      </c>
      <c r="BK165" s="139">
        <f>ROUND(I165*H165,2)</f>
        <v>0</v>
      </c>
      <c r="BL165" s="16" t="s">
        <v>188</v>
      </c>
      <c r="BM165" s="138" t="s">
        <v>387</v>
      </c>
    </row>
    <row r="166" spans="2:65" s="1" customFormat="1" ht="11.25" x14ac:dyDescent="0.2">
      <c r="B166" s="31"/>
      <c r="D166" s="140" t="s">
        <v>142</v>
      </c>
      <c r="F166" s="141" t="s">
        <v>290</v>
      </c>
      <c r="I166" s="142"/>
      <c r="L166" s="31"/>
      <c r="M166" s="143"/>
      <c r="T166" s="52"/>
      <c r="AT166" s="16" t="s">
        <v>142</v>
      </c>
      <c r="AU166" s="16" t="s">
        <v>80</v>
      </c>
    </row>
    <row r="167" spans="2:65" s="1" customFormat="1" ht="49.15" customHeight="1" x14ac:dyDescent="0.2">
      <c r="B167" s="126"/>
      <c r="C167" s="127" t="s">
        <v>291</v>
      </c>
      <c r="D167" s="127" t="s">
        <v>135</v>
      </c>
      <c r="E167" s="128" t="s">
        <v>292</v>
      </c>
      <c r="F167" s="129" t="s">
        <v>293</v>
      </c>
      <c r="G167" s="130" t="s">
        <v>162</v>
      </c>
      <c r="H167" s="131">
        <v>3.4830000000000001</v>
      </c>
      <c r="I167" s="132"/>
      <c r="J167" s="133">
        <f>ROUND(I167*H167,2)</f>
        <v>0</v>
      </c>
      <c r="K167" s="129" t="s">
        <v>139</v>
      </c>
      <c r="L167" s="31"/>
      <c r="M167" s="134" t="s">
        <v>3</v>
      </c>
      <c r="N167" s="135" t="s">
        <v>41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188</v>
      </c>
      <c r="AT167" s="138" t="s">
        <v>135</v>
      </c>
      <c r="AU167" s="138" t="s">
        <v>80</v>
      </c>
      <c r="AY167" s="16" t="s">
        <v>132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6" t="s">
        <v>78</v>
      </c>
      <c r="BK167" s="139">
        <f>ROUND(I167*H167,2)</f>
        <v>0</v>
      </c>
      <c r="BL167" s="16" t="s">
        <v>188</v>
      </c>
      <c r="BM167" s="138" t="s">
        <v>388</v>
      </c>
    </row>
    <row r="168" spans="2:65" s="1" customFormat="1" ht="11.25" x14ac:dyDescent="0.2">
      <c r="B168" s="31"/>
      <c r="D168" s="140" t="s">
        <v>142</v>
      </c>
      <c r="F168" s="141" t="s">
        <v>295</v>
      </c>
      <c r="I168" s="142"/>
      <c r="L168" s="31"/>
      <c r="M168" s="143"/>
      <c r="T168" s="52"/>
      <c r="AT168" s="16" t="s">
        <v>142</v>
      </c>
      <c r="AU168" s="16" t="s">
        <v>80</v>
      </c>
    </row>
    <row r="169" spans="2:65" s="11" customFormat="1" ht="22.9" customHeight="1" x14ac:dyDescent="0.2">
      <c r="B169" s="114"/>
      <c r="D169" s="115" t="s">
        <v>69</v>
      </c>
      <c r="E169" s="124" t="s">
        <v>296</v>
      </c>
      <c r="F169" s="124" t="s">
        <v>297</v>
      </c>
      <c r="I169" s="117"/>
      <c r="J169" s="125">
        <f>BK169</f>
        <v>0</v>
      </c>
      <c r="L169" s="114"/>
      <c r="M169" s="119"/>
      <c r="P169" s="120">
        <f>SUM(P170:P176)</f>
        <v>0</v>
      </c>
      <c r="R169" s="120">
        <f>SUM(R170:R176)</f>
        <v>1.5300000000000001E-2</v>
      </c>
      <c r="T169" s="121">
        <f>SUM(T170:T176)</f>
        <v>0</v>
      </c>
      <c r="AR169" s="115" t="s">
        <v>80</v>
      </c>
      <c r="AT169" s="122" t="s">
        <v>69</v>
      </c>
      <c r="AU169" s="122" t="s">
        <v>78</v>
      </c>
      <c r="AY169" s="115" t="s">
        <v>132</v>
      </c>
      <c r="BK169" s="123">
        <f>SUM(BK170:BK176)</f>
        <v>0</v>
      </c>
    </row>
    <row r="170" spans="2:65" s="1" customFormat="1" ht="37.9" customHeight="1" x14ac:dyDescent="0.2">
      <c r="B170" s="126"/>
      <c r="C170" s="127" t="s">
        <v>298</v>
      </c>
      <c r="D170" s="127" t="s">
        <v>135</v>
      </c>
      <c r="E170" s="128" t="s">
        <v>299</v>
      </c>
      <c r="F170" s="129" t="s">
        <v>300</v>
      </c>
      <c r="G170" s="130" t="s">
        <v>138</v>
      </c>
      <c r="H170" s="131">
        <v>30.6</v>
      </c>
      <c r="I170" s="132"/>
      <c r="J170" s="133">
        <f>ROUND(I170*H170,2)</f>
        <v>0</v>
      </c>
      <c r="K170" s="129" t="s">
        <v>139</v>
      </c>
      <c r="L170" s="31"/>
      <c r="M170" s="134" t="s">
        <v>3</v>
      </c>
      <c r="N170" s="135" t="s">
        <v>41</v>
      </c>
      <c r="P170" s="136">
        <f>O170*H170</f>
        <v>0</v>
      </c>
      <c r="Q170" s="136">
        <v>1.3999999999999999E-4</v>
      </c>
      <c r="R170" s="136">
        <f>Q170*H170</f>
        <v>4.2839999999999996E-3</v>
      </c>
      <c r="S170" s="136">
        <v>0</v>
      </c>
      <c r="T170" s="137">
        <f>S170*H170</f>
        <v>0</v>
      </c>
      <c r="AR170" s="138" t="s">
        <v>188</v>
      </c>
      <c r="AT170" s="138" t="s">
        <v>135</v>
      </c>
      <c r="AU170" s="138" t="s">
        <v>80</v>
      </c>
      <c r="AY170" s="16" t="s">
        <v>132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6" t="s">
        <v>78</v>
      </c>
      <c r="BK170" s="139">
        <f>ROUND(I170*H170,2)</f>
        <v>0</v>
      </c>
      <c r="BL170" s="16" t="s">
        <v>188</v>
      </c>
      <c r="BM170" s="138" t="s">
        <v>389</v>
      </c>
    </row>
    <row r="171" spans="2:65" s="1" customFormat="1" ht="11.25" x14ac:dyDescent="0.2">
      <c r="B171" s="31"/>
      <c r="D171" s="140" t="s">
        <v>142</v>
      </c>
      <c r="F171" s="141" t="s">
        <v>302</v>
      </c>
      <c r="I171" s="142"/>
      <c r="L171" s="31"/>
      <c r="M171" s="143"/>
      <c r="T171" s="52"/>
      <c r="AT171" s="16" t="s">
        <v>142</v>
      </c>
      <c r="AU171" s="16" t="s">
        <v>80</v>
      </c>
    </row>
    <row r="172" spans="2:65" s="1" customFormat="1" ht="19.5" x14ac:dyDescent="0.2">
      <c r="B172" s="31"/>
      <c r="D172" s="145" t="s">
        <v>216</v>
      </c>
      <c r="F172" s="169" t="s">
        <v>303</v>
      </c>
      <c r="I172" s="142"/>
      <c r="L172" s="31"/>
      <c r="M172" s="143"/>
      <c r="T172" s="52"/>
      <c r="AT172" s="16" t="s">
        <v>216</v>
      </c>
      <c r="AU172" s="16" t="s">
        <v>80</v>
      </c>
    </row>
    <row r="173" spans="2:65" s="12" customFormat="1" ht="11.25" x14ac:dyDescent="0.2">
      <c r="B173" s="144"/>
      <c r="D173" s="145" t="s">
        <v>144</v>
      </c>
      <c r="E173" s="146" t="s">
        <v>3</v>
      </c>
      <c r="F173" s="147" t="s">
        <v>304</v>
      </c>
      <c r="H173" s="148">
        <v>30.6</v>
      </c>
      <c r="I173" s="149"/>
      <c r="L173" s="144"/>
      <c r="M173" s="150"/>
      <c r="T173" s="151"/>
      <c r="AT173" s="146" t="s">
        <v>144</v>
      </c>
      <c r="AU173" s="146" t="s">
        <v>80</v>
      </c>
      <c r="AV173" s="12" t="s">
        <v>80</v>
      </c>
      <c r="AW173" s="12" t="s">
        <v>31</v>
      </c>
      <c r="AX173" s="12" t="s">
        <v>70</v>
      </c>
      <c r="AY173" s="146" t="s">
        <v>132</v>
      </c>
    </row>
    <row r="174" spans="2:65" s="13" customFormat="1" ht="11.25" x14ac:dyDescent="0.2">
      <c r="B174" s="152"/>
      <c r="D174" s="145" t="s">
        <v>144</v>
      </c>
      <c r="E174" s="153" t="s">
        <v>3</v>
      </c>
      <c r="F174" s="154" t="s">
        <v>146</v>
      </c>
      <c r="H174" s="155">
        <v>30.6</v>
      </c>
      <c r="I174" s="156"/>
      <c r="L174" s="152"/>
      <c r="M174" s="157"/>
      <c r="T174" s="158"/>
      <c r="AT174" s="153" t="s">
        <v>144</v>
      </c>
      <c r="AU174" s="153" t="s">
        <v>80</v>
      </c>
      <c r="AV174" s="13" t="s">
        <v>140</v>
      </c>
      <c r="AW174" s="13" t="s">
        <v>31</v>
      </c>
      <c r="AX174" s="13" t="s">
        <v>78</v>
      </c>
      <c r="AY174" s="153" t="s">
        <v>132</v>
      </c>
    </row>
    <row r="175" spans="2:65" s="1" customFormat="1" ht="44.25" customHeight="1" x14ac:dyDescent="0.2">
      <c r="B175" s="126"/>
      <c r="C175" s="127" t="s">
        <v>305</v>
      </c>
      <c r="D175" s="127" t="s">
        <v>135</v>
      </c>
      <c r="E175" s="128" t="s">
        <v>306</v>
      </c>
      <c r="F175" s="129" t="s">
        <v>307</v>
      </c>
      <c r="G175" s="130" t="s">
        <v>138</v>
      </c>
      <c r="H175" s="131">
        <v>30.6</v>
      </c>
      <c r="I175" s="132"/>
      <c r="J175" s="133">
        <f>ROUND(I175*H175,2)</f>
        <v>0</v>
      </c>
      <c r="K175" s="129" t="s">
        <v>139</v>
      </c>
      <c r="L175" s="31"/>
      <c r="M175" s="134" t="s">
        <v>3</v>
      </c>
      <c r="N175" s="135" t="s">
        <v>41</v>
      </c>
      <c r="P175" s="136">
        <f>O175*H175</f>
        <v>0</v>
      </c>
      <c r="Q175" s="136">
        <v>3.6000000000000002E-4</v>
      </c>
      <c r="R175" s="136">
        <f>Q175*H175</f>
        <v>1.1016000000000001E-2</v>
      </c>
      <c r="S175" s="136">
        <v>0</v>
      </c>
      <c r="T175" s="137">
        <f>S175*H175</f>
        <v>0</v>
      </c>
      <c r="AR175" s="138" t="s">
        <v>188</v>
      </c>
      <c r="AT175" s="138" t="s">
        <v>135</v>
      </c>
      <c r="AU175" s="138" t="s">
        <v>80</v>
      </c>
      <c r="AY175" s="16" t="s">
        <v>132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6" t="s">
        <v>78</v>
      </c>
      <c r="BK175" s="139">
        <f>ROUND(I175*H175,2)</f>
        <v>0</v>
      </c>
      <c r="BL175" s="16" t="s">
        <v>188</v>
      </c>
      <c r="BM175" s="138" t="s">
        <v>390</v>
      </c>
    </row>
    <row r="176" spans="2:65" s="1" customFormat="1" ht="11.25" x14ac:dyDescent="0.2">
      <c r="B176" s="31"/>
      <c r="D176" s="140" t="s">
        <v>142</v>
      </c>
      <c r="F176" s="141" t="s">
        <v>309</v>
      </c>
      <c r="I176" s="142"/>
      <c r="L176" s="31"/>
      <c r="M176" s="143"/>
      <c r="T176" s="52"/>
      <c r="AT176" s="16" t="s">
        <v>142</v>
      </c>
      <c r="AU176" s="16" t="s">
        <v>80</v>
      </c>
    </row>
    <row r="177" spans="2:65" s="11" customFormat="1" ht="25.9" customHeight="1" x14ac:dyDescent="0.2">
      <c r="B177" s="114"/>
      <c r="D177" s="115" t="s">
        <v>69</v>
      </c>
      <c r="E177" s="116" t="s">
        <v>310</v>
      </c>
      <c r="F177" s="116" t="s">
        <v>311</v>
      </c>
      <c r="I177" s="117"/>
      <c r="J177" s="118">
        <f>BK177</f>
        <v>0</v>
      </c>
      <c r="L177" s="114"/>
      <c r="M177" s="119"/>
      <c r="P177" s="120">
        <f>SUM(P178:P180)</f>
        <v>0</v>
      </c>
      <c r="R177" s="120">
        <f>SUM(R178:R180)</f>
        <v>0</v>
      </c>
      <c r="T177" s="121">
        <f>SUM(T178:T180)</f>
        <v>0</v>
      </c>
      <c r="AR177" s="115" t="s">
        <v>165</v>
      </c>
      <c r="AT177" s="122" t="s">
        <v>69</v>
      </c>
      <c r="AU177" s="122" t="s">
        <v>70</v>
      </c>
      <c r="AY177" s="115" t="s">
        <v>132</v>
      </c>
      <c r="BK177" s="123">
        <f>SUM(BK178:BK180)</f>
        <v>0</v>
      </c>
    </row>
    <row r="178" spans="2:65" s="1" customFormat="1" ht="16.5" customHeight="1" x14ac:dyDescent="0.2">
      <c r="B178" s="126"/>
      <c r="C178" s="127" t="s">
        <v>312</v>
      </c>
      <c r="D178" s="127" t="s">
        <v>135</v>
      </c>
      <c r="E178" s="128" t="s">
        <v>313</v>
      </c>
      <c r="F178" s="129" t="s">
        <v>314</v>
      </c>
      <c r="G178" s="130" t="s">
        <v>315</v>
      </c>
      <c r="H178" s="131">
        <v>1</v>
      </c>
      <c r="I178" s="132"/>
      <c r="J178" s="133">
        <f>ROUND(I178*H178,2)</f>
        <v>0</v>
      </c>
      <c r="K178" s="129" t="s">
        <v>316</v>
      </c>
      <c r="L178" s="31"/>
      <c r="M178" s="134" t="s">
        <v>3</v>
      </c>
      <c r="N178" s="135" t="s">
        <v>41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140</v>
      </c>
      <c r="AT178" s="138" t="s">
        <v>135</v>
      </c>
      <c r="AU178" s="138" t="s">
        <v>78</v>
      </c>
      <c r="AY178" s="16" t="s">
        <v>132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78</v>
      </c>
      <c r="BK178" s="139">
        <f>ROUND(I178*H178,2)</f>
        <v>0</v>
      </c>
      <c r="BL178" s="16" t="s">
        <v>140</v>
      </c>
      <c r="BM178" s="138" t="s">
        <v>391</v>
      </c>
    </row>
    <row r="179" spans="2:65" s="1" customFormat="1" ht="24.2" customHeight="1" x14ac:dyDescent="0.2">
      <c r="B179" s="126"/>
      <c r="C179" s="127" t="s">
        <v>318</v>
      </c>
      <c r="D179" s="127" t="s">
        <v>135</v>
      </c>
      <c r="E179" s="128" t="s">
        <v>319</v>
      </c>
      <c r="F179" s="129" t="s">
        <v>320</v>
      </c>
      <c r="G179" s="130" t="s">
        <v>321</v>
      </c>
      <c r="H179" s="131">
        <v>95</v>
      </c>
      <c r="I179" s="132"/>
      <c r="J179" s="133">
        <f>ROUND(I179*H179,2)</f>
        <v>0</v>
      </c>
      <c r="K179" s="129" t="s">
        <v>3</v>
      </c>
      <c r="L179" s="31"/>
      <c r="M179" s="134" t="s">
        <v>3</v>
      </c>
      <c r="N179" s="135" t="s">
        <v>41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140</v>
      </c>
      <c r="AT179" s="138" t="s">
        <v>135</v>
      </c>
      <c r="AU179" s="138" t="s">
        <v>78</v>
      </c>
      <c r="AY179" s="16" t="s">
        <v>132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6" t="s">
        <v>78</v>
      </c>
      <c r="BK179" s="139">
        <f>ROUND(I179*H179,2)</f>
        <v>0</v>
      </c>
      <c r="BL179" s="16" t="s">
        <v>140</v>
      </c>
      <c r="BM179" s="138" t="s">
        <v>392</v>
      </c>
    </row>
    <row r="180" spans="2:65" s="1" customFormat="1" ht="24.2" customHeight="1" x14ac:dyDescent="0.2">
      <c r="B180" s="126"/>
      <c r="C180" s="127" t="s">
        <v>200</v>
      </c>
      <c r="D180" s="127" t="s">
        <v>135</v>
      </c>
      <c r="E180" s="128" t="s">
        <v>323</v>
      </c>
      <c r="F180" s="129" t="s">
        <v>324</v>
      </c>
      <c r="G180" s="130" t="s">
        <v>321</v>
      </c>
      <c r="H180" s="131">
        <v>95</v>
      </c>
      <c r="I180" s="132"/>
      <c r="J180" s="133">
        <f>ROUND(I180*H180,2)</f>
        <v>0</v>
      </c>
      <c r="K180" s="129" t="s">
        <v>3</v>
      </c>
      <c r="L180" s="31"/>
      <c r="M180" s="170" t="s">
        <v>3</v>
      </c>
      <c r="N180" s="171" t="s">
        <v>41</v>
      </c>
      <c r="O180" s="172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AR180" s="138" t="s">
        <v>140</v>
      </c>
      <c r="AT180" s="138" t="s">
        <v>135</v>
      </c>
      <c r="AU180" s="138" t="s">
        <v>78</v>
      </c>
      <c r="AY180" s="16" t="s">
        <v>132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78</v>
      </c>
      <c r="BK180" s="139">
        <f>ROUND(I180*H180,2)</f>
        <v>0</v>
      </c>
      <c r="BL180" s="16" t="s">
        <v>140</v>
      </c>
      <c r="BM180" s="138" t="s">
        <v>393</v>
      </c>
    </row>
    <row r="181" spans="2:65" s="1" customFormat="1" ht="6.95" customHeight="1" x14ac:dyDescent="0.2">
      <c r="B181" s="40"/>
      <c r="C181" s="41"/>
      <c r="D181" s="41"/>
      <c r="E181" s="41"/>
      <c r="F181" s="41"/>
      <c r="G181" s="41"/>
      <c r="H181" s="41"/>
      <c r="I181" s="41"/>
      <c r="J181" s="41"/>
      <c r="K181" s="41"/>
      <c r="L181" s="31"/>
    </row>
  </sheetData>
  <autoFilter ref="C86:K180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5" r:id="rId2" xr:uid="{00000000-0004-0000-0300-000001000000}"/>
    <hyperlink ref="F99" r:id="rId3" xr:uid="{00000000-0004-0000-0300-000002000000}"/>
    <hyperlink ref="F104" r:id="rId4" xr:uid="{00000000-0004-0000-0300-000003000000}"/>
    <hyperlink ref="F106" r:id="rId5" xr:uid="{00000000-0004-0000-0300-000004000000}"/>
    <hyperlink ref="F108" r:id="rId6" xr:uid="{00000000-0004-0000-0300-000005000000}"/>
    <hyperlink ref="F110" r:id="rId7" xr:uid="{00000000-0004-0000-0300-000006000000}"/>
    <hyperlink ref="F114" r:id="rId8" xr:uid="{00000000-0004-0000-0300-000007000000}"/>
    <hyperlink ref="F118" r:id="rId9" xr:uid="{00000000-0004-0000-0300-000008000000}"/>
    <hyperlink ref="F128" r:id="rId10" xr:uid="{00000000-0004-0000-0300-000009000000}"/>
    <hyperlink ref="F135" r:id="rId11" xr:uid="{00000000-0004-0000-0300-00000A000000}"/>
    <hyperlink ref="F137" r:id="rId12" xr:uid="{00000000-0004-0000-0300-00000B000000}"/>
    <hyperlink ref="F140" r:id="rId13" xr:uid="{00000000-0004-0000-0300-00000C000000}"/>
    <hyperlink ref="F144" r:id="rId14" xr:uid="{00000000-0004-0000-0300-00000D000000}"/>
    <hyperlink ref="F146" r:id="rId15" xr:uid="{00000000-0004-0000-0300-00000E000000}"/>
    <hyperlink ref="F149" r:id="rId16" xr:uid="{00000000-0004-0000-0300-00000F000000}"/>
    <hyperlink ref="F152" r:id="rId17" xr:uid="{00000000-0004-0000-0300-000010000000}"/>
    <hyperlink ref="F156" r:id="rId18" xr:uid="{00000000-0004-0000-0300-000011000000}"/>
    <hyperlink ref="F166" r:id="rId19" xr:uid="{00000000-0004-0000-0300-000012000000}"/>
    <hyperlink ref="F168" r:id="rId20" xr:uid="{00000000-0004-0000-0300-000013000000}"/>
    <hyperlink ref="F171" r:id="rId21" xr:uid="{00000000-0004-0000-0300-000014000000}"/>
    <hyperlink ref="F176" r:id="rId22" xr:uid="{00000000-0004-0000-03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7" t="s">
        <v>6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6" t="s">
        <v>89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 x14ac:dyDescent="0.2">
      <c r="B4" s="19"/>
      <c r="D4" s="20" t="s">
        <v>102</v>
      </c>
      <c r="L4" s="19"/>
      <c r="M4" s="84" t="s">
        <v>11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26.25" customHeight="1" x14ac:dyDescent="0.2">
      <c r="B7" s="19"/>
      <c r="E7" s="298" t="str">
        <f>'Rekapitulace stavby'!K6</f>
        <v>Milovice-Výměna oken v panelových domech, ulice Topolová, č.p. 594-596, 597-599, 614-615</v>
      </c>
      <c r="F7" s="299"/>
      <c r="G7" s="299"/>
      <c r="H7" s="299"/>
      <c r="L7" s="19"/>
    </row>
    <row r="8" spans="2:46" s="1" customFormat="1" ht="12" customHeight="1" x14ac:dyDescent="0.2">
      <c r="B8" s="31"/>
      <c r="D8" s="26" t="s">
        <v>103</v>
      </c>
      <c r="L8" s="31"/>
    </row>
    <row r="9" spans="2:46" s="1" customFormat="1" ht="16.5" customHeight="1" x14ac:dyDescent="0.2">
      <c r="B9" s="31"/>
      <c r="E9" s="260" t="s">
        <v>394</v>
      </c>
      <c r="F9" s="300"/>
      <c r="G9" s="300"/>
      <c r="H9" s="300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26</v>
      </c>
      <c r="I12" s="26" t="s">
        <v>22</v>
      </c>
      <c r="J12" s="48" t="str">
        <f>'Rekapitulace stavby'!AN8</f>
        <v>10. 8. 2022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 x14ac:dyDescent="0.2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301" t="str">
        <f>'Rekapitulace stavby'!E14</f>
        <v>Vyplň údaj</v>
      </c>
      <c r="F18" s="281"/>
      <c r="G18" s="281"/>
      <c r="H18" s="28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 x14ac:dyDescent="0.2">
      <c r="B21" s="31"/>
      <c r="E21" s="24" t="s">
        <v>26</v>
      </c>
      <c r="I21" s="26" t="s">
        <v>27</v>
      </c>
      <c r="J21" s="24" t="s">
        <v>3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25</v>
      </c>
      <c r="J23" s="24" t="s">
        <v>3</v>
      </c>
      <c r="L23" s="31"/>
    </row>
    <row r="24" spans="2:12" s="1" customFormat="1" ht="18" customHeight="1" x14ac:dyDescent="0.2">
      <c r="B24" s="31"/>
      <c r="E24" s="24" t="s">
        <v>33</v>
      </c>
      <c r="I24" s="26" t="s">
        <v>27</v>
      </c>
      <c r="J24" s="24" t="s">
        <v>3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85"/>
      <c r="E27" s="286" t="s">
        <v>3</v>
      </c>
      <c r="F27" s="286"/>
      <c r="G27" s="286"/>
      <c r="H27" s="286"/>
      <c r="L27" s="85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 x14ac:dyDescent="0.2">
      <c r="B30" s="31"/>
      <c r="D30" s="86" t="s">
        <v>36</v>
      </c>
      <c r="J30" s="62">
        <f>ROUND(J87, 2)</f>
        <v>0</v>
      </c>
      <c r="L30" s="31"/>
    </row>
    <row r="31" spans="2:12" s="1" customFormat="1" ht="6.95" customHeight="1" x14ac:dyDescent="0.2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 x14ac:dyDescent="0.2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 x14ac:dyDescent="0.2">
      <c r="B33" s="31"/>
      <c r="D33" s="51" t="s">
        <v>40</v>
      </c>
      <c r="E33" s="26" t="s">
        <v>41</v>
      </c>
      <c r="F33" s="87">
        <f>ROUND((SUM(BE87:BE180)),  2)</f>
        <v>0</v>
      </c>
      <c r="I33" s="88">
        <v>0.21</v>
      </c>
      <c r="J33" s="87">
        <f>ROUND(((SUM(BE87:BE180))*I33),  2)</f>
        <v>0</v>
      </c>
      <c r="L33" s="31"/>
    </row>
    <row r="34" spans="2:12" s="1" customFormat="1" ht="14.45" customHeight="1" x14ac:dyDescent="0.2">
      <c r="B34" s="31"/>
      <c r="E34" s="26" t="s">
        <v>42</v>
      </c>
      <c r="F34" s="87">
        <f>ROUND((SUM(BF87:BF180)),  2)</f>
        <v>0</v>
      </c>
      <c r="I34" s="88">
        <v>0.15</v>
      </c>
      <c r="J34" s="87">
        <f>ROUND(((SUM(BF87:BF180))*I34),  2)</f>
        <v>0</v>
      </c>
      <c r="L34" s="31"/>
    </row>
    <row r="35" spans="2:12" s="1" customFormat="1" ht="14.45" hidden="1" customHeight="1" x14ac:dyDescent="0.2">
      <c r="B35" s="31"/>
      <c r="E35" s="26" t="s">
        <v>43</v>
      </c>
      <c r="F35" s="87">
        <f>ROUND((SUM(BG87:BG180)),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 x14ac:dyDescent="0.2">
      <c r="B36" s="31"/>
      <c r="E36" s="26" t="s">
        <v>44</v>
      </c>
      <c r="F36" s="87">
        <f>ROUND((SUM(BH87:BH180)),  2)</f>
        <v>0</v>
      </c>
      <c r="I36" s="88">
        <v>0.15</v>
      </c>
      <c r="J36" s="87">
        <f>0</f>
        <v>0</v>
      </c>
      <c r="L36" s="31"/>
    </row>
    <row r="37" spans="2:12" s="1" customFormat="1" ht="14.45" hidden="1" customHeight="1" x14ac:dyDescent="0.2">
      <c r="B37" s="31"/>
      <c r="E37" s="26" t="s">
        <v>45</v>
      </c>
      <c r="F37" s="87">
        <f>ROUND((SUM(BI87:BI180)),  2)</f>
        <v>0</v>
      </c>
      <c r="I37" s="88">
        <v>0</v>
      </c>
      <c r="J37" s="87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89"/>
      <c r="D39" s="90" t="s">
        <v>46</v>
      </c>
      <c r="E39" s="53"/>
      <c r="F39" s="53"/>
      <c r="G39" s="91" t="s">
        <v>47</v>
      </c>
      <c r="H39" s="92" t="s">
        <v>48</v>
      </c>
      <c r="I39" s="53"/>
      <c r="J39" s="93">
        <f>SUM(J30:J37)</f>
        <v>0</v>
      </c>
      <c r="K39" s="94"/>
      <c r="L39" s="31"/>
    </row>
    <row r="40" spans="2:12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 x14ac:dyDescent="0.2">
      <c r="B45" s="31"/>
      <c r="C45" s="20" t="s">
        <v>105</v>
      </c>
      <c r="L45" s="31"/>
    </row>
    <row r="46" spans="2:12" s="1" customFormat="1" ht="6.95" customHeight="1" x14ac:dyDescent="0.2">
      <c r="B46" s="31"/>
      <c r="L46" s="31"/>
    </row>
    <row r="47" spans="2:12" s="1" customFormat="1" ht="12" customHeight="1" x14ac:dyDescent="0.2">
      <c r="B47" s="31"/>
      <c r="C47" s="26" t="s">
        <v>16</v>
      </c>
      <c r="L47" s="31"/>
    </row>
    <row r="48" spans="2:12" s="1" customFormat="1" ht="26.25" customHeight="1" x14ac:dyDescent="0.2">
      <c r="B48" s="31"/>
      <c r="E48" s="298" t="str">
        <f>E7</f>
        <v>Milovice-Výměna oken v panelových domech, ulice Topolová, č.p. 594-596, 597-599, 614-615</v>
      </c>
      <c r="F48" s="299"/>
      <c r="G48" s="299"/>
      <c r="H48" s="299"/>
      <c r="L48" s="31"/>
    </row>
    <row r="49" spans="2:47" s="1" customFormat="1" ht="12" customHeight="1" x14ac:dyDescent="0.2">
      <c r="B49" s="31"/>
      <c r="C49" s="26" t="s">
        <v>103</v>
      </c>
      <c r="L49" s="31"/>
    </row>
    <row r="50" spans="2:47" s="1" customFormat="1" ht="16.5" customHeight="1" x14ac:dyDescent="0.2">
      <c r="B50" s="31"/>
      <c r="E50" s="260" t="str">
        <f>E9</f>
        <v>Objekt4 - 597</v>
      </c>
      <c r="F50" s="300"/>
      <c r="G50" s="300"/>
      <c r="H50" s="300"/>
      <c r="L50" s="31"/>
    </row>
    <row r="51" spans="2:47" s="1" customFormat="1" ht="6.95" customHeight="1" x14ac:dyDescent="0.2">
      <c r="B51" s="31"/>
      <c r="L51" s="31"/>
    </row>
    <row r="52" spans="2:47" s="1" customFormat="1" ht="12" customHeight="1" x14ac:dyDescent="0.2">
      <c r="B52" s="31"/>
      <c r="C52" s="26" t="s">
        <v>20</v>
      </c>
      <c r="F52" s="24" t="str">
        <f>F12</f>
        <v xml:space="preserve"> </v>
      </c>
      <c r="I52" s="26" t="s">
        <v>22</v>
      </c>
      <c r="J52" s="48" t="str">
        <f>IF(J12="","",J12)</f>
        <v>10. 8. 2022</v>
      </c>
      <c r="L52" s="31"/>
    </row>
    <row r="53" spans="2:47" s="1" customFormat="1" ht="6.95" customHeight="1" x14ac:dyDescent="0.2">
      <c r="B53" s="31"/>
      <c r="L53" s="31"/>
    </row>
    <row r="54" spans="2:47" s="1" customFormat="1" ht="15.2" customHeight="1" x14ac:dyDescent="0.2">
      <c r="B54" s="31"/>
      <c r="C54" s="26" t="s">
        <v>24</v>
      </c>
      <c r="F54" s="24" t="str">
        <f>E15</f>
        <v xml:space="preserve"> </v>
      </c>
      <c r="I54" s="26" t="s">
        <v>30</v>
      </c>
      <c r="J54" s="29" t="str">
        <f>E21</f>
        <v xml:space="preserve"> </v>
      </c>
      <c r="L54" s="31"/>
    </row>
    <row r="55" spans="2:47" s="1" customFormat="1" ht="15.2" customHeight="1" x14ac:dyDescent="0.2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Budgets4u s.r.o.</v>
      </c>
      <c r="L55" s="31"/>
    </row>
    <row r="56" spans="2:47" s="1" customFormat="1" ht="10.35" customHeight="1" x14ac:dyDescent="0.2">
      <c r="B56" s="31"/>
      <c r="L56" s="31"/>
    </row>
    <row r="57" spans="2:47" s="1" customFormat="1" ht="29.25" customHeight="1" x14ac:dyDescent="0.2">
      <c r="B57" s="31"/>
      <c r="C57" s="95" t="s">
        <v>106</v>
      </c>
      <c r="D57" s="89"/>
      <c r="E57" s="89"/>
      <c r="F57" s="89"/>
      <c r="G57" s="89"/>
      <c r="H57" s="89"/>
      <c r="I57" s="89"/>
      <c r="J57" s="96" t="s">
        <v>107</v>
      </c>
      <c r="K57" s="89"/>
      <c r="L57" s="31"/>
    </row>
    <row r="58" spans="2:47" s="1" customFormat="1" ht="10.35" customHeight="1" x14ac:dyDescent="0.2">
      <c r="B58" s="31"/>
      <c r="L58" s="31"/>
    </row>
    <row r="59" spans="2:47" s="1" customFormat="1" ht="22.9" customHeight="1" x14ac:dyDescent="0.2">
      <c r="B59" s="31"/>
      <c r="C59" s="97" t="s">
        <v>68</v>
      </c>
      <c r="J59" s="62">
        <f>J87</f>
        <v>0</v>
      </c>
      <c r="L59" s="31"/>
      <c r="AU59" s="16" t="s">
        <v>108</v>
      </c>
    </row>
    <row r="60" spans="2:47" s="8" customFormat="1" ht="24.95" customHeight="1" x14ac:dyDescent="0.2">
      <c r="B60" s="98"/>
      <c r="D60" s="99" t="s">
        <v>109</v>
      </c>
      <c r="E60" s="100"/>
      <c r="F60" s="100"/>
      <c r="G60" s="100"/>
      <c r="H60" s="100"/>
      <c r="I60" s="100"/>
      <c r="J60" s="101">
        <f>J88</f>
        <v>0</v>
      </c>
      <c r="L60" s="98"/>
    </row>
    <row r="61" spans="2:47" s="9" customFormat="1" ht="19.899999999999999" customHeight="1" x14ac:dyDescent="0.2">
      <c r="B61" s="102"/>
      <c r="D61" s="103" t="s">
        <v>110</v>
      </c>
      <c r="E61" s="104"/>
      <c r="F61" s="104"/>
      <c r="G61" s="104"/>
      <c r="H61" s="104"/>
      <c r="I61" s="104"/>
      <c r="J61" s="105">
        <f>J89</f>
        <v>0</v>
      </c>
      <c r="L61" s="102"/>
    </row>
    <row r="62" spans="2:47" s="9" customFormat="1" ht="19.899999999999999" customHeight="1" x14ac:dyDescent="0.2">
      <c r="B62" s="102"/>
      <c r="D62" s="103" t="s">
        <v>111</v>
      </c>
      <c r="E62" s="104"/>
      <c r="F62" s="104"/>
      <c r="G62" s="104"/>
      <c r="H62" s="104"/>
      <c r="I62" s="104"/>
      <c r="J62" s="105">
        <f>J102</f>
        <v>0</v>
      </c>
      <c r="L62" s="102"/>
    </row>
    <row r="63" spans="2:47" s="8" customFormat="1" ht="24.95" customHeight="1" x14ac:dyDescent="0.2">
      <c r="B63" s="98"/>
      <c r="D63" s="99" t="s">
        <v>112</v>
      </c>
      <c r="E63" s="100"/>
      <c r="F63" s="100"/>
      <c r="G63" s="100"/>
      <c r="H63" s="100"/>
      <c r="I63" s="100"/>
      <c r="J63" s="101">
        <f>J111</f>
        <v>0</v>
      </c>
      <c r="L63" s="98"/>
    </row>
    <row r="64" spans="2:47" s="9" customFormat="1" ht="19.899999999999999" customHeight="1" x14ac:dyDescent="0.2">
      <c r="B64" s="102"/>
      <c r="D64" s="103" t="s">
        <v>113</v>
      </c>
      <c r="E64" s="104"/>
      <c r="F64" s="104"/>
      <c r="G64" s="104"/>
      <c r="H64" s="104"/>
      <c r="I64" s="104"/>
      <c r="J64" s="105">
        <f>J112</f>
        <v>0</v>
      </c>
      <c r="L64" s="102"/>
    </row>
    <row r="65" spans="2:12" s="9" customFormat="1" ht="19.899999999999999" customHeight="1" x14ac:dyDescent="0.2">
      <c r="B65" s="102"/>
      <c r="D65" s="103" t="s">
        <v>114</v>
      </c>
      <c r="E65" s="104"/>
      <c r="F65" s="104"/>
      <c r="G65" s="104"/>
      <c r="H65" s="104"/>
      <c r="I65" s="104"/>
      <c r="J65" s="105">
        <f>J138</f>
        <v>0</v>
      </c>
      <c r="L65" s="102"/>
    </row>
    <row r="66" spans="2:12" s="9" customFormat="1" ht="19.899999999999999" customHeight="1" x14ac:dyDescent="0.2">
      <c r="B66" s="102"/>
      <c r="D66" s="103" t="s">
        <v>115</v>
      </c>
      <c r="E66" s="104"/>
      <c r="F66" s="104"/>
      <c r="G66" s="104"/>
      <c r="H66" s="104"/>
      <c r="I66" s="104"/>
      <c r="J66" s="105">
        <f>J169</f>
        <v>0</v>
      </c>
      <c r="L66" s="102"/>
    </row>
    <row r="67" spans="2:12" s="8" customFormat="1" ht="24.95" customHeight="1" x14ac:dyDescent="0.2">
      <c r="B67" s="98"/>
      <c r="D67" s="99" t="s">
        <v>116</v>
      </c>
      <c r="E67" s="100"/>
      <c r="F67" s="100"/>
      <c r="G67" s="100"/>
      <c r="H67" s="100"/>
      <c r="I67" s="100"/>
      <c r="J67" s="101">
        <f>J177</f>
        <v>0</v>
      </c>
      <c r="L67" s="98"/>
    </row>
    <row r="68" spans="2:12" s="1" customFormat="1" ht="21.75" customHeight="1" x14ac:dyDescent="0.2">
      <c r="B68" s="31"/>
      <c r="L68" s="31"/>
    </row>
    <row r="69" spans="2:12" s="1" customFormat="1" ht="6.95" customHeight="1" x14ac:dyDescent="0.2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5" customHeight="1" x14ac:dyDescent="0.2">
      <c r="B74" s="31"/>
      <c r="C74" s="20" t="s">
        <v>117</v>
      </c>
      <c r="L74" s="31"/>
    </row>
    <row r="75" spans="2:12" s="1" customFormat="1" ht="6.95" customHeight="1" x14ac:dyDescent="0.2">
      <c r="B75" s="31"/>
      <c r="L75" s="31"/>
    </row>
    <row r="76" spans="2:12" s="1" customFormat="1" ht="12" customHeight="1" x14ac:dyDescent="0.2">
      <c r="B76" s="31"/>
      <c r="C76" s="26" t="s">
        <v>16</v>
      </c>
      <c r="L76" s="31"/>
    </row>
    <row r="77" spans="2:12" s="1" customFormat="1" ht="26.25" customHeight="1" x14ac:dyDescent="0.2">
      <c r="B77" s="31"/>
      <c r="E77" s="298" t="str">
        <f>E7</f>
        <v>Milovice-Výměna oken v panelových domech, ulice Topolová, č.p. 594-596, 597-599, 614-615</v>
      </c>
      <c r="F77" s="299"/>
      <c r="G77" s="299"/>
      <c r="H77" s="299"/>
      <c r="L77" s="31"/>
    </row>
    <row r="78" spans="2:12" s="1" customFormat="1" ht="12" customHeight="1" x14ac:dyDescent="0.2">
      <c r="B78" s="31"/>
      <c r="C78" s="26" t="s">
        <v>103</v>
      </c>
      <c r="L78" s="31"/>
    </row>
    <row r="79" spans="2:12" s="1" customFormat="1" ht="16.5" customHeight="1" x14ac:dyDescent="0.2">
      <c r="B79" s="31"/>
      <c r="E79" s="260" t="str">
        <f>E9</f>
        <v>Objekt4 - 597</v>
      </c>
      <c r="F79" s="300"/>
      <c r="G79" s="300"/>
      <c r="H79" s="300"/>
      <c r="L79" s="31"/>
    </row>
    <row r="80" spans="2:12" s="1" customFormat="1" ht="6.95" customHeight="1" x14ac:dyDescent="0.2">
      <c r="B80" s="31"/>
      <c r="L80" s="31"/>
    </row>
    <row r="81" spans="2:65" s="1" customFormat="1" ht="12" customHeight="1" x14ac:dyDescent="0.2">
      <c r="B81" s="31"/>
      <c r="C81" s="26" t="s">
        <v>20</v>
      </c>
      <c r="F81" s="24" t="str">
        <f>F12</f>
        <v xml:space="preserve"> </v>
      </c>
      <c r="I81" s="26" t="s">
        <v>22</v>
      </c>
      <c r="J81" s="48" t="str">
        <f>IF(J12="","",J12)</f>
        <v>10. 8. 2022</v>
      </c>
      <c r="L81" s="31"/>
    </row>
    <row r="82" spans="2:65" s="1" customFormat="1" ht="6.95" customHeight="1" x14ac:dyDescent="0.2">
      <c r="B82" s="31"/>
      <c r="L82" s="31"/>
    </row>
    <row r="83" spans="2:65" s="1" customFormat="1" ht="15.2" customHeight="1" x14ac:dyDescent="0.2">
      <c r="B83" s="31"/>
      <c r="C83" s="26" t="s">
        <v>24</v>
      </c>
      <c r="F83" s="24" t="str">
        <f>E15</f>
        <v xml:space="preserve"> </v>
      </c>
      <c r="I83" s="26" t="s">
        <v>30</v>
      </c>
      <c r="J83" s="29" t="str">
        <f>E21</f>
        <v xml:space="preserve"> </v>
      </c>
      <c r="L83" s="31"/>
    </row>
    <row r="84" spans="2:65" s="1" customFormat="1" ht="15.2" customHeight="1" x14ac:dyDescent="0.2">
      <c r="B84" s="31"/>
      <c r="C84" s="26" t="s">
        <v>28</v>
      </c>
      <c r="F84" s="24" t="str">
        <f>IF(E18="","",E18)</f>
        <v>Vyplň údaj</v>
      </c>
      <c r="I84" s="26" t="s">
        <v>32</v>
      </c>
      <c r="J84" s="29" t="str">
        <f>E24</f>
        <v>Budgets4u s.r.o.</v>
      </c>
      <c r="L84" s="31"/>
    </row>
    <row r="85" spans="2:65" s="1" customFormat="1" ht="10.35" customHeight="1" x14ac:dyDescent="0.2">
      <c r="B85" s="31"/>
      <c r="L85" s="31"/>
    </row>
    <row r="86" spans="2:65" s="10" customFormat="1" ht="29.25" customHeight="1" x14ac:dyDescent="0.2">
      <c r="B86" s="106"/>
      <c r="C86" s="107" t="s">
        <v>118</v>
      </c>
      <c r="D86" s="108" t="s">
        <v>55</v>
      </c>
      <c r="E86" s="108" t="s">
        <v>51</v>
      </c>
      <c r="F86" s="108" t="s">
        <v>52</v>
      </c>
      <c r="G86" s="108" t="s">
        <v>119</v>
      </c>
      <c r="H86" s="108" t="s">
        <v>120</v>
      </c>
      <c r="I86" s="108" t="s">
        <v>121</v>
      </c>
      <c r="J86" s="108" t="s">
        <v>107</v>
      </c>
      <c r="K86" s="109" t="s">
        <v>122</v>
      </c>
      <c r="L86" s="106"/>
      <c r="M86" s="55" t="s">
        <v>3</v>
      </c>
      <c r="N86" s="56" t="s">
        <v>40</v>
      </c>
      <c r="O86" s="56" t="s">
        <v>123</v>
      </c>
      <c r="P86" s="56" t="s">
        <v>124</v>
      </c>
      <c r="Q86" s="56" t="s">
        <v>125</v>
      </c>
      <c r="R86" s="56" t="s">
        <v>126</v>
      </c>
      <c r="S86" s="56" t="s">
        <v>127</v>
      </c>
      <c r="T86" s="57" t="s">
        <v>128</v>
      </c>
    </row>
    <row r="87" spans="2:65" s="1" customFormat="1" ht="22.9" customHeight="1" x14ac:dyDescent="0.25">
      <c r="B87" s="31"/>
      <c r="C87" s="60" t="s">
        <v>129</v>
      </c>
      <c r="J87" s="110">
        <f>BK87</f>
        <v>0</v>
      </c>
      <c r="L87" s="31"/>
      <c r="M87" s="58"/>
      <c r="N87" s="49"/>
      <c r="O87" s="49"/>
      <c r="P87" s="111">
        <f>P88+P111+P177</f>
        <v>0</v>
      </c>
      <c r="Q87" s="49"/>
      <c r="R87" s="111">
        <f>R88+R111+R177</f>
        <v>4.3422121999999996</v>
      </c>
      <c r="S87" s="49"/>
      <c r="T87" s="112">
        <f>T88+T111+T177</f>
        <v>6.7276530000000001</v>
      </c>
      <c r="AT87" s="16" t="s">
        <v>69</v>
      </c>
      <c r="AU87" s="16" t="s">
        <v>108</v>
      </c>
      <c r="BK87" s="113">
        <f>BK88+BK111+BK177</f>
        <v>0</v>
      </c>
    </row>
    <row r="88" spans="2:65" s="11" customFormat="1" ht="25.9" customHeight="1" x14ac:dyDescent="0.2">
      <c r="B88" s="114"/>
      <c r="D88" s="115" t="s">
        <v>69</v>
      </c>
      <c r="E88" s="116" t="s">
        <v>130</v>
      </c>
      <c r="F88" s="116" t="s">
        <v>131</v>
      </c>
      <c r="I88" s="117"/>
      <c r="J88" s="118">
        <f>BK88</f>
        <v>0</v>
      </c>
      <c r="L88" s="114"/>
      <c r="M88" s="119"/>
      <c r="P88" s="120">
        <f>P89+P102</f>
        <v>0</v>
      </c>
      <c r="R88" s="120">
        <f>R89+R102</f>
        <v>0</v>
      </c>
      <c r="T88" s="121">
        <f>T89+T102</f>
        <v>6.3572100000000002</v>
      </c>
      <c r="AR88" s="115" t="s">
        <v>78</v>
      </c>
      <c r="AT88" s="122" t="s">
        <v>69</v>
      </c>
      <c r="AU88" s="122" t="s">
        <v>70</v>
      </c>
      <c r="AY88" s="115" t="s">
        <v>132</v>
      </c>
      <c r="BK88" s="123">
        <f>BK89+BK102</f>
        <v>0</v>
      </c>
    </row>
    <row r="89" spans="2:65" s="11" customFormat="1" ht="22.9" customHeight="1" x14ac:dyDescent="0.2">
      <c r="B89" s="114"/>
      <c r="D89" s="115" t="s">
        <v>69</v>
      </c>
      <c r="E89" s="124" t="s">
        <v>133</v>
      </c>
      <c r="F89" s="124" t="s">
        <v>134</v>
      </c>
      <c r="I89" s="117"/>
      <c r="J89" s="125">
        <f>BK89</f>
        <v>0</v>
      </c>
      <c r="L89" s="114"/>
      <c r="M89" s="119"/>
      <c r="P89" s="120">
        <f>SUM(P90:P101)</f>
        <v>0</v>
      </c>
      <c r="R89" s="120">
        <f>SUM(R90:R101)</f>
        <v>0</v>
      </c>
      <c r="T89" s="121">
        <f>SUM(T90:T101)</f>
        <v>6.3572100000000002</v>
      </c>
      <c r="AR89" s="115" t="s">
        <v>78</v>
      </c>
      <c r="AT89" s="122" t="s">
        <v>69</v>
      </c>
      <c r="AU89" s="122" t="s">
        <v>78</v>
      </c>
      <c r="AY89" s="115" t="s">
        <v>132</v>
      </c>
      <c r="BK89" s="123">
        <f>SUM(BK90:BK101)</f>
        <v>0</v>
      </c>
    </row>
    <row r="90" spans="2:65" s="1" customFormat="1" ht="33" customHeight="1" x14ac:dyDescent="0.2">
      <c r="B90" s="126"/>
      <c r="C90" s="127" t="s">
        <v>78</v>
      </c>
      <c r="D90" s="127" t="s">
        <v>135</v>
      </c>
      <c r="E90" s="128" t="s">
        <v>136</v>
      </c>
      <c r="F90" s="129" t="s">
        <v>137</v>
      </c>
      <c r="G90" s="130" t="s">
        <v>138</v>
      </c>
      <c r="H90" s="131">
        <v>15.39</v>
      </c>
      <c r="I90" s="132"/>
      <c r="J90" s="133">
        <f>ROUND(I90*H90,2)</f>
        <v>0</v>
      </c>
      <c r="K90" s="129" t="s">
        <v>139</v>
      </c>
      <c r="L90" s="31"/>
      <c r="M90" s="134" t="s">
        <v>3</v>
      </c>
      <c r="N90" s="135" t="s">
        <v>41</v>
      </c>
      <c r="P90" s="136">
        <f>O90*H90</f>
        <v>0</v>
      </c>
      <c r="Q90" s="136">
        <v>0</v>
      </c>
      <c r="R90" s="136">
        <f>Q90*H90</f>
        <v>0</v>
      </c>
      <c r="S90" s="136">
        <v>5.8999999999999997E-2</v>
      </c>
      <c r="T90" s="137">
        <f>S90*H90</f>
        <v>0.90800999999999998</v>
      </c>
      <c r="AR90" s="138" t="s">
        <v>140</v>
      </c>
      <c r="AT90" s="138" t="s">
        <v>135</v>
      </c>
      <c r="AU90" s="138" t="s">
        <v>80</v>
      </c>
      <c r="AY90" s="16" t="s">
        <v>132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6" t="s">
        <v>78</v>
      </c>
      <c r="BK90" s="139">
        <f>ROUND(I90*H90,2)</f>
        <v>0</v>
      </c>
      <c r="BL90" s="16" t="s">
        <v>140</v>
      </c>
      <c r="BM90" s="138" t="s">
        <v>395</v>
      </c>
    </row>
    <row r="91" spans="2:65" s="1" customFormat="1" ht="11.25" x14ac:dyDescent="0.2">
      <c r="B91" s="31"/>
      <c r="D91" s="140" t="s">
        <v>142</v>
      </c>
      <c r="F91" s="141" t="s">
        <v>143</v>
      </c>
      <c r="I91" s="142"/>
      <c r="L91" s="31"/>
      <c r="M91" s="143"/>
      <c r="T91" s="52"/>
      <c r="AT91" s="16" t="s">
        <v>142</v>
      </c>
      <c r="AU91" s="16" t="s">
        <v>80</v>
      </c>
    </row>
    <row r="92" spans="2:65" s="12" customFormat="1" ht="11.25" x14ac:dyDescent="0.2">
      <c r="B92" s="144"/>
      <c r="D92" s="145" t="s">
        <v>144</v>
      </c>
      <c r="E92" s="146" t="s">
        <v>3</v>
      </c>
      <c r="F92" s="147" t="s">
        <v>145</v>
      </c>
      <c r="H92" s="148">
        <v>15.39</v>
      </c>
      <c r="I92" s="149"/>
      <c r="L92" s="144"/>
      <c r="M92" s="150"/>
      <c r="T92" s="151"/>
      <c r="AT92" s="146" t="s">
        <v>144</v>
      </c>
      <c r="AU92" s="146" t="s">
        <v>80</v>
      </c>
      <c r="AV92" s="12" t="s">
        <v>80</v>
      </c>
      <c r="AW92" s="12" t="s">
        <v>31</v>
      </c>
      <c r="AX92" s="12" t="s">
        <v>70</v>
      </c>
      <c r="AY92" s="146" t="s">
        <v>132</v>
      </c>
    </row>
    <row r="93" spans="2:65" s="13" customFormat="1" ht="11.25" x14ac:dyDescent="0.2">
      <c r="B93" s="152"/>
      <c r="D93" s="145" t="s">
        <v>144</v>
      </c>
      <c r="E93" s="153" t="s">
        <v>3</v>
      </c>
      <c r="F93" s="154" t="s">
        <v>146</v>
      </c>
      <c r="H93" s="155">
        <v>15.39</v>
      </c>
      <c r="I93" s="156"/>
      <c r="L93" s="152"/>
      <c r="M93" s="157"/>
      <c r="T93" s="158"/>
      <c r="AT93" s="153" t="s">
        <v>144</v>
      </c>
      <c r="AU93" s="153" t="s">
        <v>80</v>
      </c>
      <c r="AV93" s="13" t="s">
        <v>140</v>
      </c>
      <c r="AW93" s="13" t="s">
        <v>31</v>
      </c>
      <c r="AX93" s="13" t="s">
        <v>78</v>
      </c>
      <c r="AY93" s="153" t="s">
        <v>132</v>
      </c>
    </row>
    <row r="94" spans="2:65" s="1" customFormat="1" ht="33" customHeight="1" x14ac:dyDescent="0.2">
      <c r="B94" s="126"/>
      <c r="C94" s="127" t="s">
        <v>80</v>
      </c>
      <c r="D94" s="127" t="s">
        <v>135</v>
      </c>
      <c r="E94" s="128" t="s">
        <v>147</v>
      </c>
      <c r="F94" s="129" t="s">
        <v>148</v>
      </c>
      <c r="G94" s="130" t="s">
        <v>138</v>
      </c>
      <c r="H94" s="131">
        <v>75.599999999999994</v>
      </c>
      <c r="I94" s="132"/>
      <c r="J94" s="133">
        <f>ROUND(I94*H94,2)</f>
        <v>0</v>
      </c>
      <c r="K94" s="129" t="s">
        <v>139</v>
      </c>
      <c r="L94" s="31"/>
      <c r="M94" s="134" t="s">
        <v>3</v>
      </c>
      <c r="N94" s="135" t="s">
        <v>41</v>
      </c>
      <c r="P94" s="136">
        <f>O94*H94</f>
        <v>0</v>
      </c>
      <c r="Q94" s="136">
        <v>0</v>
      </c>
      <c r="R94" s="136">
        <f>Q94*H94</f>
        <v>0</v>
      </c>
      <c r="S94" s="136">
        <v>5.0999999999999997E-2</v>
      </c>
      <c r="T94" s="137">
        <f>S94*H94</f>
        <v>3.8555999999999995</v>
      </c>
      <c r="AR94" s="138" t="s">
        <v>140</v>
      </c>
      <c r="AT94" s="138" t="s">
        <v>135</v>
      </c>
      <c r="AU94" s="138" t="s">
        <v>80</v>
      </c>
      <c r="AY94" s="16" t="s">
        <v>132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6" t="s">
        <v>78</v>
      </c>
      <c r="BK94" s="139">
        <f>ROUND(I94*H94,2)</f>
        <v>0</v>
      </c>
      <c r="BL94" s="16" t="s">
        <v>140</v>
      </c>
      <c r="BM94" s="138" t="s">
        <v>396</v>
      </c>
    </row>
    <row r="95" spans="2:65" s="1" customFormat="1" ht="11.25" x14ac:dyDescent="0.2">
      <c r="B95" s="31"/>
      <c r="D95" s="140" t="s">
        <v>142</v>
      </c>
      <c r="F95" s="141" t="s">
        <v>150</v>
      </c>
      <c r="I95" s="142"/>
      <c r="L95" s="31"/>
      <c r="M95" s="143"/>
      <c r="T95" s="52"/>
      <c r="AT95" s="16" t="s">
        <v>142</v>
      </c>
      <c r="AU95" s="16" t="s">
        <v>80</v>
      </c>
    </row>
    <row r="96" spans="2:65" s="12" customFormat="1" ht="11.25" x14ac:dyDescent="0.2">
      <c r="B96" s="144"/>
      <c r="D96" s="145" t="s">
        <v>144</v>
      </c>
      <c r="E96" s="146" t="s">
        <v>3</v>
      </c>
      <c r="F96" s="147" t="s">
        <v>151</v>
      </c>
      <c r="H96" s="148">
        <v>75.599999999999994</v>
      </c>
      <c r="I96" s="149"/>
      <c r="L96" s="144"/>
      <c r="M96" s="150"/>
      <c r="T96" s="151"/>
      <c r="AT96" s="146" t="s">
        <v>144</v>
      </c>
      <c r="AU96" s="146" t="s">
        <v>80</v>
      </c>
      <c r="AV96" s="12" t="s">
        <v>80</v>
      </c>
      <c r="AW96" s="12" t="s">
        <v>31</v>
      </c>
      <c r="AX96" s="12" t="s">
        <v>70</v>
      </c>
      <c r="AY96" s="146" t="s">
        <v>132</v>
      </c>
    </row>
    <row r="97" spans="2:65" s="13" customFormat="1" ht="11.25" x14ac:dyDescent="0.2">
      <c r="B97" s="152"/>
      <c r="D97" s="145" t="s">
        <v>144</v>
      </c>
      <c r="E97" s="153" t="s">
        <v>3</v>
      </c>
      <c r="F97" s="154" t="s">
        <v>146</v>
      </c>
      <c r="H97" s="155">
        <v>75.599999999999994</v>
      </c>
      <c r="I97" s="156"/>
      <c r="L97" s="152"/>
      <c r="M97" s="157"/>
      <c r="T97" s="158"/>
      <c r="AT97" s="153" t="s">
        <v>144</v>
      </c>
      <c r="AU97" s="153" t="s">
        <v>80</v>
      </c>
      <c r="AV97" s="13" t="s">
        <v>140</v>
      </c>
      <c r="AW97" s="13" t="s">
        <v>31</v>
      </c>
      <c r="AX97" s="13" t="s">
        <v>78</v>
      </c>
      <c r="AY97" s="153" t="s">
        <v>132</v>
      </c>
    </row>
    <row r="98" spans="2:65" s="1" customFormat="1" ht="33" customHeight="1" x14ac:dyDescent="0.2">
      <c r="B98" s="126"/>
      <c r="C98" s="127" t="s">
        <v>152</v>
      </c>
      <c r="D98" s="127" t="s">
        <v>135</v>
      </c>
      <c r="E98" s="128" t="s">
        <v>153</v>
      </c>
      <c r="F98" s="129" t="s">
        <v>154</v>
      </c>
      <c r="G98" s="130" t="s">
        <v>138</v>
      </c>
      <c r="H98" s="131">
        <v>19.2</v>
      </c>
      <c r="I98" s="132"/>
      <c r="J98" s="133">
        <f>ROUND(I98*H98,2)</f>
        <v>0</v>
      </c>
      <c r="K98" s="129" t="s">
        <v>139</v>
      </c>
      <c r="L98" s="31"/>
      <c r="M98" s="134" t="s">
        <v>3</v>
      </c>
      <c r="N98" s="135" t="s">
        <v>41</v>
      </c>
      <c r="P98" s="136">
        <f>O98*H98</f>
        <v>0</v>
      </c>
      <c r="Q98" s="136">
        <v>0</v>
      </c>
      <c r="R98" s="136">
        <f>Q98*H98</f>
        <v>0</v>
      </c>
      <c r="S98" s="136">
        <v>8.3000000000000004E-2</v>
      </c>
      <c r="T98" s="137">
        <f>S98*H98</f>
        <v>1.5936000000000001</v>
      </c>
      <c r="AR98" s="138" t="s">
        <v>140</v>
      </c>
      <c r="AT98" s="138" t="s">
        <v>135</v>
      </c>
      <c r="AU98" s="138" t="s">
        <v>80</v>
      </c>
      <c r="AY98" s="16" t="s">
        <v>132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6" t="s">
        <v>78</v>
      </c>
      <c r="BK98" s="139">
        <f>ROUND(I98*H98,2)</f>
        <v>0</v>
      </c>
      <c r="BL98" s="16" t="s">
        <v>140</v>
      </c>
      <c r="BM98" s="138" t="s">
        <v>397</v>
      </c>
    </row>
    <row r="99" spans="2:65" s="1" customFormat="1" ht="11.25" x14ac:dyDescent="0.2">
      <c r="B99" s="31"/>
      <c r="D99" s="140" t="s">
        <v>142</v>
      </c>
      <c r="F99" s="141" t="s">
        <v>156</v>
      </c>
      <c r="I99" s="142"/>
      <c r="L99" s="31"/>
      <c r="M99" s="143"/>
      <c r="T99" s="52"/>
      <c r="AT99" s="16" t="s">
        <v>142</v>
      </c>
      <c r="AU99" s="16" t="s">
        <v>80</v>
      </c>
    </row>
    <row r="100" spans="2:65" s="12" customFormat="1" ht="11.25" x14ac:dyDescent="0.2">
      <c r="B100" s="144"/>
      <c r="D100" s="145" t="s">
        <v>144</v>
      </c>
      <c r="E100" s="146" t="s">
        <v>3</v>
      </c>
      <c r="F100" s="147" t="s">
        <v>157</v>
      </c>
      <c r="H100" s="148">
        <v>19.2</v>
      </c>
      <c r="I100" s="149"/>
      <c r="L100" s="144"/>
      <c r="M100" s="150"/>
      <c r="T100" s="151"/>
      <c r="AT100" s="146" t="s">
        <v>144</v>
      </c>
      <c r="AU100" s="146" t="s">
        <v>80</v>
      </c>
      <c r="AV100" s="12" t="s">
        <v>80</v>
      </c>
      <c r="AW100" s="12" t="s">
        <v>31</v>
      </c>
      <c r="AX100" s="12" t="s">
        <v>70</v>
      </c>
      <c r="AY100" s="146" t="s">
        <v>132</v>
      </c>
    </row>
    <row r="101" spans="2:65" s="13" customFormat="1" ht="11.25" x14ac:dyDescent="0.2">
      <c r="B101" s="152"/>
      <c r="D101" s="145" t="s">
        <v>144</v>
      </c>
      <c r="E101" s="153" t="s">
        <v>3</v>
      </c>
      <c r="F101" s="154" t="s">
        <v>146</v>
      </c>
      <c r="H101" s="155">
        <v>19.2</v>
      </c>
      <c r="I101" s="156"/>
      <c r="L101" s="152"/>
      <c r="M101" s="157"/>
      <c r="T101" s="158"/>
      <c r="AT101" s="153" t="s">
        <v>144</v>
      </c>
      <c r="AU101" s="153" t="s">
        <v>80</v>
      </c>
      <c r="AV101" s="13" t="s">
        <v>140</v>
      </c>
      <c r="AW101" s="13" t="s">
        <v>31</v>
      </c>
      <c r="AX101" s="13" t="s">
        <v>78</v>
      </c>
      <c r="AY101" s="153" t="s">
        <v>132</v>
      </c>
    </row>
    <row r="102" spans="2:65" s="11" customFormat="1" ht="22.9" customHeight="1" x14ac:dyDescent="0.2">
      <c r="B102" s="114"/>
      <c r="D102" s="115" t="s">
        <v>69</v>
      </c>
      <c r="E102" s="124" t="s">
        <v>158</v>
      </c>
      <c r="F102" s="124" t="s">
        <v>159</v>
      </c>
      <c r="I102" s="117"/>
      <c r="J102" s="125">
        <f>BK102</f>
        <v>0</v>
      </c>
      <c r="L102" s="114"/>
      <c r="M102" s="119"/>
      <c r="P102" s="120">
        <f>SUM(P103:P110)</f>
        <v>0</v>
      </c>
      <c r="R102" s="120">
        <f>SUM(R103:R110)</f>
        <v>0</v>
      </c>
      <c r="T102" s="121">
        <f>SUM(T103:T110)</f>
        <v>0</v>
      </c>
      <c r="AR102" s="115" t="s">
        <v>78</v>
      </c>
      <c r="AT102" s="122" t="s">
        <v>69</v>
      </c>
      <c r="AU102" s="122" t="s">
        <v>78</v>
      </c>
      <c r="AY102" s="115" t="s">
        <v>132</v>
      </c>
      <c r="BK102" s="123">
        <f>SUM(BK103:BK110)</f>
        <v>0</v>
      </c>
    </row>
    <row r="103" spans="2:65" s="1" customFormat="1" ht="37.9" customHeight="1" x14ac:dyDescent="0.2">
      <c r="B103" s="126"/>
      <c r="C103" s="127" t="s">
        <v>140</v>
      </c>
      <c r="D103" s="127" t="s">
        <v>135</v>
      </c>
      <c r="E103" s="128" t="s">
        <v>160</v>
      </c>
      <c r="F103" s="129" t="s">
        <v>161</v>
      </c>
      <c r="G103" s="130" t="s">
        <v>162</v>
      </c>
      <c r="H103" s="131">
        <v>6.7279999999999998</v>
      </c>
      <c r="I103" s="132"/>
      <c r="J103" s="133">
        <f>ROUND(I103*H103,2)</f>
        <v>0</v>
      </c>
      <c r="K103" s="129" t="s">
        <v>139</v>
      </c>
      <c r="L103" s="31"/>
      <c r="M103" s="134" t="s">
        <v>3</v>
      </c>
      <c r="N103" s="135" t="s">
        <v>41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140</v>
      </c>
      <c r="AT103" s="138" t="s">
        <v>135</v>
      </c>
      <c r="AU103" s="138" t="s">
        <v>80</v>
      </c>
      <c r="AY103" s="16" t="s">
        <v>132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6" t="s">
        <v>78</v>
      </c>
      <c r="BK103" s="139">
        <f>ROUND(I103*H103,2)</f>
        <v>0</v>
      </c>
      <c r="BL103" s="16" t="s">
        <v>140</v>
      </c>
      <c r="BM103" s="138" t="s">
        <v>398</v>
      </c>
    </row>
    <row r="104" spans="2:65" s="1" customFormat="1" ht="11.25" x14ac:dyDescent="0.2">
      <c r="B104" s="31"/>
      <c r="D104" s="140" t="s">
        <v>142</v>
      </c>
      <c r="F104" s="141" t="s">
        <v>164</v>
      </c>
      <c r="I104" s="142"/>
      <c r="L104" s="31"/>
      <c r="M104" s="143"/>
      <c r="T104" s="52"/>
      <c r="AT104" s="16" t="s">
        <v>142</v>
      </c>
      <c r="AU104" s="16" t="s">
        <v>80</v>
      </c>
    </row>
    <row r="105" spans="2:65" s="1" customFormat="1" ht="37.9" customHeight="1" x14ac:dyDescent="0.2">
      <c r="B105" s="126"/>
      <c r="C105" s="127" t="s">
        <v>165</v>
      </c>
      <c r="D105" s="127" t="s">
        <v>135</v>
      </c>
      <c r="E105" s="128" t="s">
        <v>166</v>
      </c>
      <c r="F105" s="129" t="s">
        <v>167</v>
      </c>
      <c r="G105" s="130" t="s">
        <v>162</v>
      </c>
      <c r="H105" s="131">
        <v>6.7279999999999998</v>
      </c>
      <c r="I105" s="132"/>
      <c r="J105" s="133">
        <f>ROUND(I105*H105,2)</f>
        <v>0</v>
      </c>
      <c r="K105" s="129" t="s">
        <v>139</v>
      </c>
      <c r="L105" s="31"/>
      <c r="M105" s="134" t="s">
        <v>3</v>
      </c>
      <c r="N105" s="135" t="s">
        <v>41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140</v>
      </c>
      <c r="AT105" s="138" t="s">
        <v>135</v>
      </c>
      <c r="AU105" s="138" t="s">
        <v>80</v>
      </c>
      <c r="AY105" s="16" t="s">
        <v>132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6" t="s">
        <v>78</v>
      </c>
      <c r="BK105" s="139">
        <f>ROUND(I105*H105,2)</f>
        <v>0</v>
      </c>
      <c r="BL105" s="16" t="s">
        <v>140</v>
      </c>
      <c r="BM105" s="138" t="s">
        <v>399</v>
      </c>
    </row>
    <row r="106" spans="2:65" s="1" customFormat="1" ht="11.25" x14ac:dyDescent="0.2">
      <c r="B106" s="31"/>
      <c r="D106" s="140" t="s">
        <v>142</v>
      </c>
      <c r="F106" s="141" t="s">
        <v>169</v>
      </c>
      <c r="I106" s="142"/>
      <c r="L106" s="31"/>
      <c r="M106" s="143"/>
      <c r="T106" s="52"/>
      <c r="AT106" s="16" t="s">
        <v>142</v>
      </c>
      <c r="AU106" s="16" t="s">
        <v>80</v>
      </c>
    </row>
    <row r="107" spans="2:65" s="1" customFormat="1" ht="44.25" customHeight="1" x14ac:dyDescent="0.2">
      <c r="B107" s="126"/>
      <c r="C107" s="127" t="s">
        <v>170</v>
      </c>
      <c r="D107" s="127" t="s">
        <v>135</v>
      </c>
      <c r="E107" s="128" t="s">
        <v>171</v>
      </c>
      <c r="F107" s="129" t="s">
        <v>172</v>
      </c>
      <c r="G107" s="130" t="s">
        <v>162</v>
      </c>
      <c r="H107" s="131">
        <v>6.7279999999999998</v>
      </c>
      <c r="I107" s="132"/>
      <c r="J107" s="133">
        <f>ROUND(I107*H107,2)</f>
        <v>0</v>
      </c>
      <c r="K107" s="129" t="s">
        <v>139</v>
      </c>
      <c r="L107" s="31"/>
      <c r="M107" s="134" t="s">
        <v>3</v>
      </c>
      <c r="N107" s="135" t="s">
        <v>41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140</v>
      </c>
      <c r="AT107" s="138" t="s">
        <v>135</v>
      </c>
      <c r="AU107" s="138" t="s">
        <v>80</v>
      </c>
      <c r="AY107" s="16" t="s">
        <v>132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6" t="s">
        <v>78</v>
      </c>
      <c r="BK107" s="139">
        <f>ROUND(I107*H107,2)</f>
        <v>0</v>
      </c>
      <c r="BL107" s="16" t="s">
        <v>140</v>
      </c>
      <c r="BM107" s="138" t="s">
        <v>400</v>
      </c>
    </row>
    <row r="108" spans="2:65" s="1" customFormat="1" ht="11.25" x14ac:dyDescent="0.2">
      <c r="B108" s="31"/>
      <c r="D108" s="140" t="s">
        <v>142</v>
      </c>
      <c r="F108" s="141" t="s">
        <v>174</v>
      </c>
      <c r="I108" s="142"/>
      <c r="L108" s="31"/>
      <c r="M108" s="143"/>
      <c r="T108" s="52"/>
      <c r="AT108" s="16" t="s">
        <v>142</v>
      </c>
      <c r="AU108" s="16" t="s">
        <v>80</v>
      </c>
    </row>
    <row r="109" spans="2:65" s="1" customFormat="1" ht="44.25" customHeight="1" x14ac:dyDescent="0.2">
      <c r="B109" s="126"/>
      <c r="C109" s="127" t="s">
        <v>175</v>
      </c>
      <c r="D109" s="127" t="s">
        <v>135</v>
      </c>
      <c r="E109" s="128" t="s">
        <v>176</v>
      </c>
      <c r="F109" s="129" t="s">
        <v>177</v>
      </c>
      <c r="G109" s="130" t="s">
        <v>162</v>
      </c>
      <c r="H109" s="131">
        <v>6.7279999999999998</v>
      </c>
      <c r="I109" s="132"/>
      <c r="J109" s="133">
        <f>ROUND(I109*H109,2)</f>
        <v>0</v>
      </c>
      <c r="K109" s="129" t="s">
        <v>139</v>
      </c>
      <c r="L109" s="31"/>
      <c r="M109" s="134" t="s">
        <v>3</v>
      </c>
      <c r="N109" s="135" t="s">
        <v>41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140</v>
      </c>
      <c r="AT109" s="138" t="s">
        <v>135</v>
      </c>
      <c r="AU109" s="138" t="s">
        <v>80</v>
      </c>
      <c r="AY109" s="16" t="s">
        <v>132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6" t="s">
        <v>78</v>
      </c>
      <c r="BK109" s="139">
        <f>ROUND(I109*H109,2)</f>
        <v>0</v>
      </c>
      <c r="BL109" s="16" t="s">
        <v>140</v>
      </c>
      <c r="BM109" s="138" t="s">
        <v>401</v>
      </c>
    </row>
    <row r="110" spans="2:65" s="1" customFormat="1" ht="11.25" x14ac:dyDescent="0.2">
      <c r="B110" s="31"/>
      <c r="D110" s="140" t="s">
        <v>142</v>
      </c>
      <c r="F110" s="141" t="s">
        <v>179</v>
      </c>
      <c r="I110" s="142"/>
      <c r="L110" s="31"/>
      <c r="M110" s="143"/>
      <c r="T110" s="52"/>
      <c r="AT110" s="16" t="s">
        <v>142</v>
      </c>
      <c r="AU110" s="16" t="s">
        <v>80</v>
      </c>
    </row>
    <row r="111" spans="2:65" s="11" customFormat="1" ht="25.9" customHeight="1" x14ac:dyDescent="0.2">
      <c r="B111" s="114"/>
      <c r="D111" s="115" t="s">
        <v>69</v>
      </c>
      <c r="E111" s="116" t="s">
        <v>180</v>
      </c>
      <c r="F111" s="116" t="s">
        <v>181</v>
      </c>
      <c r="I111" s="117"/>
      <c r="J111" s="118">
        <f>BK111</f>
        <v>0</v>
      </c>
      <c r="L111" s="114"/>
      <c r="M111" s="119"/>
      <c r="P111" s="120">
        <f>P112+P138+P169</f>
        <v>0</v>
      </c>
      <c r="R111" s="120">
        <f>R112+R138+R169</f>
        <v>4.3422121999999996</v>
      </c>
      <c r="T111" s="121">
        <f>T112+T138+T169</f>
        <v>0.37044300000000002</v>
      </c>
      <c r="AR111" s="115" t="s">
        <v>80</v>
      </c>
      <c r="AT111" s="122" t="s">
        <v>69</v>
      </c>
      <c r="AU111" s="122" t="s">
        <v>70</v>
      </c>
      <c r="AY111" s="115" t="s">
        <v>132</v>
      </c>
      <c r="BK111" s="123">
        <f>BK112+BK138+BK169</f>
        <v>0</v>
      </c>
    </row>
    <row r="112" spans="2:65" s="11" customFormat="1" ht="22.9" customHeight="1" x14ac:dyDescent="0.2">
      <c r="B112" s="114"/>
      <c r="D112" s="115" t="s">
        <v>69</v>
      </c>
      <c r="E112" s="124" t="s">
        <v>182</v>
      </c>
      <c r="F112" s="124" t="s">
        <v>183</v>
      </c>
      <c r="I112" s="117"/>
      <c r="J112" s="125">
        <f>BK112</f>
        <v>0</v>
      </c>
      <c r="L112" s="114"/>
      <c r="M112" s="119"/>
      <c r="P112" s="120">
        <f>SUM(P113:P137)</f>
        <v>0</v>
      </c>
      <c r="R112" s="120">
        <f>SUM(R113:R137)</f>
        <v>0.14281499999999997</v>
      </c>
      <c r="T112" s="121">
        <f>SUM(T113:T137)</f>
        <v>0.13844300000000001</v>
      </c>
      <c r="AR112" s="115" t="s">
        <v>80</v>
      </c>
      <c r="AT112" s="122" t="s">
        <v>69</v>
      </c>
      <c r="AU112" s="122" t="s">
        <v>78</v>
      </c>
      <c r="AY112" s="115" t="s">
        <v>132</v>
      </c>
      <c r="BK112" s="123">
        <f>SUM(BK113:BK137)</f>
        <v>0</v>
      </c>
    </row>
    <row r="113" spans="2:65" s="1" customFormat="1" ht="24.2" customHeight="1" x14ac:dyDescent="0.2">
      <c r="B113" s="126"/>
      <c r="C113" s="127" t="s">
        <v>184</v>
      </c>
      <c r="D113" s="127" t="s">
        <v>135</v>
      </c>
      <c r="E113" s="128" t="s">
        <v>185</v>
      </c>
      <c r="F113" s="129" t="s">
        <v>186</v>
      </c>
      <c r="G113" s="130" t="s">
        <v>187</v>
      </c>
      <c r="H113" s="131">
        <v>82.9</v>
      </c>
      <c r="I113" s="132"/>
      <c r="J113" s="133">
        <f>ROUND(I113*H113,2)</f>
        <v>0</v>
      </c>
      <c r="K113" s="129" t="s">
        <v>139</v>
      </c>
      <c r="L113" s="31"/>
      <c r="M113" s="134" t="s">
        <v>3</v>
      </c>
      <c r="N113" s="135" t="s">
        <v>41</v>
      </c>
      <c r="P113" s="136">
        <f>O113*H113</f>
        <v>0</v>
      </c>
      <c r="Q113" s="136">
        <v>0</v>
      </c>
      <c r="R113" s="136">
        <f>Q113*H113</f>
        <v>0</v>
      </c>
      <c r="S113" s="136">
        <v>1.67E-3</v>
      </c>
      <c r="T113" s="137">
        <f>S113*H113</f>
        <v>0.13844300000000001</v>
      </c>
      <c r="AR113" s="138" t="s">
        <v>188</v>
      </c>
      <c r="AT113" s="138" t="s">
        <v>135</v>
      </c>
      <c r="AU113" s="138" t="s">
        <v>80</v>
      </c>
      <c r="AY113" s="16" t="s">
        <v>132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6" t="s">
        <v>78</v>
      </c>
      <c r="BK113" s="139">
        <f>ROUND(I113*H113,2)</f>
        <v>0</v>
      </c>
      <c r="BL113" s="16" t="s">
        <v>188</v>
      </c>
      <c r="BM113" s="138" t="s">
        <v>402</v>
      </c>
    </row>
    <row r="114" spans="2:65" s="1" customFormat="1" ht="11.25" x14ac:dyDescent="0.2">
      <c r="B114" s="31"/>
      <c r="D114" s="140" t="s">
        <v>142</v>
      </c>
      <c r="F114" s="141" t="s">
        <v>190</v>
      </c>
      <c r="I114" s="142"/>
      <c r="L114" s="31"/>
      <c r="M114" s="143"/>
      <c r="T114" s="52"/>
      <c r="AT114" s="16" t="s">
        <v>142</v>
      </c>
      <c r="AU114" s="16" t="s">
        <v>80</v>
      </c>
    </row>
    <row r="115" spans="2:65" s="12" customFormat="1" ht="11.25" x14ac:dyDescent="0.2">
      <c r="B115" s="144"/>
      <c r="D115" s="145" t="s">
        <v>144</v>
      </c>
      <c r="E115" s="146" t="s">
        <v>3</v>
      </c>
      <c r="F115" s="147" t="s">
        <v>191</v>
      </c>
      <c r="H115" s="148">
        <v>82.9</v>
      </c>
      <c r="I115" s="149"/>
      <c r="L115" s="144"/>
      <c r="M115" s="150"/>
      <c r="T115" s="151"/>
      <c r="AT115" s="146" t="s">
        <v>144</v>
      </c>
      <c r="AU115" s="146" t="s">
        <v>80</v>
      </c>
      <c r="AV115" s="12" t="s">
        <v>80</v>
      </c>
      <c r="AW115" s="12" t="s">
        <v>31</v>
      </c>
      <c r="AX115" s="12" t="s">
        <v>70</v>
      </c>
      <c r="AY115" s="146" t="s">
        <v>132</v>
      </c>
    </row>
    <row r="116" spans="2:65" s="13" customFormat="1" ht="11.25" x14ac:dyDescent="0.2">
      <c r="B116" s="152"/>
      <c r="D116" s="145" t="s">
        <v>144</v>
      </c>
      <c r="E116" s="153" t="s">
        <v>3</v>
      </c>
      <c r="F116" s="154" t="s">
        <v>146</v>
      </c>
      <c r="H116" s="155">
        <v>82.9</v>
      </c>
      <c r="I116" s="156"/>
      <c r="L116" s="152"/>
      <c r="M116" s="157"/>
      <c r="T116" s="158"/>
      <c r="AT116" s="153" t="s">
        <v>144</v>
      </c>
      <c r="AU116" s="153" t="s">
        <v>80</v>
      </c>
      <c r="AV116" s="13" t="s">
        <v>140</v>
      </c>
      <c r="AW116" s="13" t="s">
        <v>31</v>
      </c>
      <c r="AX116" s="13" t="s">
        <v>78</v>
      </c>
      <c r="AY116" s="153" t="s">
        <v>132</v>
      </c>
    </row>
    <row r="117" spans="2:65" s="1" customFormat="1" ht="24.2" customHeight="1" x14ac:dyDescent="0.2">
      <c r="B117" s="126"/>
      <c r="C117" s="127" t="s">
        <v>133</v>
      </c>
      <c r="D117" s="127" t="s">
        <v>135</v>
      </c>
      <c r="E117" s="128" t="s">
        <v>192</v>
      </c>
      <c r="F117" s="129" t="s">
        <v>193</v>
      </c>
      <c r="G117" s="130" t="s">
        <v>187</v>
      </c>
      <c r="H117" s="131">
        <v>63</v>
      </c>
      <c r="I117" s="132"/>
      <c r="J117" s="133">
        <f>ROUND(I117*H117,2)</f>
        <v>0</v>
      </c>
      <c r="K117" s="129" t="s">
        <v>139</v>
      </c>
      <c r="L117" s="31"/>
      <c r="M117" s="134" t="s">
        <v>3</v>
      </c>
      <c r="N117" s="135" t="s">
        <v>41</v>
      </c>
      <c r="P117" s="136">
        <f>O117*H117</f>
        <v>0</v>
      </c>
      <c r="Q117" s="136">
        <v>4.0000000000000003E-5</v>
      </c>
      <c r="R117" s="136">
        <f>Q117*H117</f>
        <v>2.5200000000000001E-3</v>
      </c>
      <c r="S117" s="136">
        <v>0</v>
      </c>
      <c r="T117" s="137">
        <f>S117*H117</f>
        <v>0</v>
      </c>
      <c r="AR117" s="138" t="s">
        <v>188</v>
      </c>
      <c r="AT117" s="138" t="s">
        <v>135</v>
      </c>
      <c r="AU117" s="138" t="s">
        <v>80</v>
      </c>
      <c r="AY117" s="16" t="s">
        <v>132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78</v>
      </c>
      <c r="BK117" s="139">
        <f>ROUND(I117*H117,2)</f>
        <v>0</v>
      </c>
      <c r="BL117" s="16" t="s">
        <v>188</v>
      </c>
      <c r="BM117" s="138" t="s">
        <v>403</v>
      </c>
    </row>
    <row r="118" spans="2:65" s="1" customFormat="1" ht="11.25" x14ac:dyDescent="0.2">
      <c r="B118" s="31"/>
      <c r="D118" s="140" t="s">
        <v>142</v>
      </c>
      <c r="F118" s="141" t="s">
        <v>195</v>
      </c>
      <c r="I118" s="142"/>
      <c r="L118" s="31"/>
      <c r="M118" s="143"/>
      <c r="T118" s="52"/>
      <c r="AT118" s="16" t="s">
        <v>142</v>
      </c>
      <c r="AU118" s="16" t="s">
        <v>80</v>
      </c>
    </row>
    <row r="119" spans="2:65" s="1" customFormat="1" ht="24.2" customHeight="1" x14ac:dyDescent="0.2">
      <c r="B119" s="126"/>
      <c r="C119" s="159" t="s">
        <v>196</v>
      </c>
      <c r="D119" s="159" t="s">
        <v>197</v>
      </c>
      <c r="E119" s="160" t="s">
        <v>198</v>
      </c>
      <c r="F119" s="161" t="s">
        <v>199</v>
      </c>
      <c r="G119" s="162" t="s">
        <v>187</v>
      </c>
      <c r="H119" s="163">
        <v>63</v>
      </c>
      <c r="I119" s="164"/>
      <c r="J119" s="165">
        <f>ROUND(I119*H119,2)</f>
        <v>0</v>
      </c>
      <c r="K119" s="161" t="s">
        <v>3</v>
      </c>
      <c r="L119" s="166"/>
      <c r="M119" s="167" t="s">
        <v>3</v>
      </c>
      <c r="N119" s="168" t="s">
        <v>41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200</v>
      </c>
      <c r="AT119" s="138" t="s">
        <v>197</v>
      </c>
      <c r="AU119" s="138" t="s">
        <v>80</v>
      </c>
      <c r="AY119" s="16" t="s">
        <v>132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6" t="s">
        <v>78</v>
      </c>
      <c r="BK119" s="139">
        <f>ROUND(I119*H119,2)</f>
        <v>0</v>
      </c>
      <c r="BL119" s="16" t="s">
        <v>188</v>
      </c>
      <c r="BM119" s="138" t="s">
        <v>404</v>
      </c>
    </row>
    <row r="120" spans="2:65" s="12" customFormat="1" ht="11.25" x14ac:dyDescent="0.2">
      <c r="B120" s="144"/>
      <c r="D120" s="145" t="s">
        <v>144</v>
      </c>
      <c r="E120" s="146" t="s">
        <v>3</v>
      </c>
      <c r="F120" s="147" t="s">
        <v>202</v>
      </c>
      <c r="H120" s="148">
        <v>42</v>
      </c>
      <c r="I120" s="149"/>
      <c r="L120" s="144"/>
      <c r="M120" s="150"/>
      <c r="T120" s="151"/>
      <c r="AT120" s="146" t="s">
        <v>144</v>
      </c>
      <c r="AU120" s="146" t="s">
        <v>80</v>
      </c>
      <c r="AV120" s="12" t="s">
        <v>80</v>
      </c>
      <c r="AW120" s="12" t="s">
        <v>31</v>
      </c>
      <c r="AX120" s="12" t="s">
        <v>70</v>
      </c>
      <c r="AY120" s="146" t="s">
        <v>132</v>
      </c>
    </row>
    <row r="121" spans="2:65" s="12" customFormat="1" ht="11.25" x14ac:dyDescent="0.2">
      <c r="B121" s="144"/>
      <c r="D121" s="145" t="s">
        <v>144</v>
      </c>
      <c r="E121" s="146" t="s">
        <v>3</v>
      </c>
      <c r="F121" s="147" t="s">
        <v>203</v>
      </c>
      <c r="H121" s="148">
        <v>21</v>
      </c>
      <c r="I121" s="149"/>
      <c r="L121" s="144"/>
      <c r="M121" s="150"/>
      <c r="T121" s="151"/>
      <c r="AT121" s="146" t="s">
        <v>144</v>
      </c>
      <c r="AU121" s="146" t="s">
        <v>80</v>
      </c>
      <c r="AV121" s="12" t="s">
        <v>80</v>
      </c>
      <c r="AW121" s="12" t="s">
        <v>31</v>
      </c>
      <c r="AX121" s="12" t="s">
        <v>70</v>
      </c>
      <c r="AY121" s="146" t="s">
        <v>132</v>
      </c>
    </row>
    <row r="122" spans="2:65" s="13" customFormat="1" ht="11.25" x14ac:dyDescent="0.2">
      <c r="B122" s="152"/>
      <c r="D122" s="145" t="s">
        <v>144</v>
      </c>
      <c r="E122" s="153" t="s">
        <v>3</v>
      </c>
      <c r="F122" s="154" t="s">
        <v>146</v>
      </c>
      <c r="H122" s="155">
        <v>63</v>
      </c>
      <c r="I122" s="156"/>
      <c r="L122" s="152"/>
      <c r="M122" s="157"/>
      <c r="T122" s="158"/>
      <c r="AT122" s="153" t="s">
        <v>144</v>
      </c>
      <c r="AU122" s="153" t="s">
        <v>80</v>
      </c>
      <c r="AV122" s="13" t="s">
        <v>140</v>
      </c>
      <c r="AW122" s="13" t="s">
        <v>31</v>
      </c>
      <c r="AX122" s="13" t="s">
        <v>78</v>
      </c>
      <c r="AY122" s="153" t="s">
        <v>132</v>
      </c>
    </row>
    <row r="123" spans="2:65" s="1" customFormat="1" ht="24.2" customHeight="1" x14ac:dyDescent="0.2">
      <c r="B123" s="126"/>
      <c r="C123" s="159" t="s">
        <v>204</v>
      </c>
      <c r="D123" s="159" t="s">
        <v>197</v>
      </c>
      <c r="E123" s="160" t="s">
        <v>205</v>
      </c>
      <c r="F123" s="161" t="s">
        <v>206</v>
      </c>
      <c r="G123" s="162" t="s">
        <v>207</v>
      </c>
      <c r="H123" s="163">
        <v>48</v>
      </c>
      <c r="I123" s="164"/>
      <c r="J123" s="165">
        <f>ROUND(I123*H123,2)</f>
        <v>0</v>
      </c>
      <c r="K123" s="161" t="s">
        <v>3</v>
      </c>
      <c r="L123" s="166"/>
      <c r="M123" s="167" t="s">
        <v>3</v>
      </c>
      <c r="N123" s="168" t="s">
        <v>41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200</v>
      </c>
      <c r="AT123" s="138" t="s">
        <v>197</v>
      </c>
      <c r="AU123" s="138" t="s">
        <v>80</v>
      </c>
      <c r="AY123" s="16" t="s">
        <v>132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6" t="s">
        <v>78</v>
      </c>
      <c r="BK123" s="139">
        <f>ROUND(I123*H123,2)</f>
        <v>0</v>
      </c>
      <c r="BL123" s="16" t="s">
        <v>188</v>
      </c>
      <c r="BM123" s="138" t="s">
        <v>405</v>
      </c>
    </row>
    <row r="124" spans="2:65" s="12" customFormat="1" ht="11.25" x14ac:dyDescent="0.2">
      <c r="B124" s="144"/>
      <c r="D124" s="145" t="s">
        <v>144</v>
      </c>
      <c r="E124" s="146" t="s">
        <v>3</v>
      </c>
      <c r="F124" s="147" t="s">
        <v>209</v>
      </c>
      <c r="H124" s="148">
        <v>24</v>
      </c>
      <c r="I124" s="149"/>
      <c r="L124" s="144"/>
      <c r="M124" s="150"/>
      <c r="T124" s="151"/>
      <c r="AT124" s="146" t="s">
        <v>144</v>
      </c>
      <c r="AU124" s="146" t="s">
        <v>80</v>
      </c>
      <c r="AV124" s="12" t="s">
        <v>80</v>
      </c>
      <c r="AW124" s="12" t="s">
        <v>31</v>
      </c>
      <c r="AX124" s="12" t="s">
        <v>70</v>
      </c>
      <c r="AY124" s="146" t="s">
        <v>132</v>
      </c>
    </row>
    <row r="125" spans="2:65" s="12" customFormat="1" ht="11.25" x14ac:dyDescent="0.2">
      <c r="B125" s="144"/>
      <c r="D125" s="145" t="s">
        <v>144</v>
      </c>
      <c r="E125" s="146" t="s">
        <v>3</v>
      </c>
      <c r="F125" s="147" t="s">
        <v>210</v>
      </c>
      <c r="H125" s="148">
        <v>24</v>
      </c>
      <c r="I125" s="149"/>
      <c r="L125" s="144"/>
      <c r="M125" s="150"/>
      <c r="T125" s="151"/>
      <c r="AT125" s="146" t="s">
        <v>144</v>
      </c>
      <c r="AU125" s="146" t="s">
        <v>80</v>
      </c>
      <c r="AV125" s="12" t="s">
        <v>80</v>
      </c>
      <c r="AW125" s="12" t="s">
        <v>31</v>
      </c>
      <c r="AX125" s="12" t="s">
        <v>70</v>
      </c>
      <c r="AY125" s="146" t="s">
        <v>132</v>
      </c>
    </row>
    <row r="126" spans="2:65" s="13" customFormat="1" ht="11.25" x14ac:dyDescent="0.2">
      <c r="B126" s="152"/>
      <c r="D126" s="145" t="s">
        <v>144</v>
      </c>
      <c r="E126" s="153" t="s">
        <v>3</v>
      </c>
      <c r="F126" s="154" t="s">
        <v>146</v>
      </c>
      <c r="H126" s="155">
        <v>48</v>
      </c>
      <c r="I126" s="156"/>
      <c r="L126" s="152"/>
      <c r="M126" s="157"/>
      <c r="T126" s="158"/>
      <c r="AT126" s="153" t="s">
        <v>144</v>
      </c>
      <c r="AU126" s="153" t="s">
        <v>80</v>
      </c>
      <c r="AV126" s="13" t="s">
        <v>140</v>
      </c>
      <c r="AW126" s="13" t="s">
        <v>31</v>
      </c>
      <c r="AX126" s="13" t="s">
        <v>78</v>
      </c>
      <c r="AY126" s="153" t="s">
        <v>132</v>
      </c>
    </row>
    <row r="127" spans="2:65" s="1" customFormat="1" ht="37.9" customHeight="1" x14ac:dyDescent="0.2">
      <c r="B127" s="126"/>
      <c r="C127" s="127" t="s">
        <v>211</v>
      </c>
      <c r="D127" s="127" t="s">
        <v>135</v>
      </c>
      <c r="E127" s="128" t="s">
        <v>212</v>
      </c>
      <c r="F127" s="129" t="s">
        <v>213</v>
      </c>
      <c r="G127" s="130" t="s">
        <v>187</v>
      </c>
      <c r="H127" s="131">
        <v>19.899999999999999</v>
      </c>
      <c r="I127" s="132"/>
      <c r="J127" s="133">
        <f>ROUND(I127*H127,2)</f>
        <v>0</v>
      </c>
      <c r="K127" s="129" t="s">
        <v>139</v>
      </c>
      <c r="L127" s="31"/>
      <c r="M127" s="134" t="s">
        <v>3</v>
      </c>
      <c r="N127" s="135" t="s">
        <v>41</v>
      </c>
      <c r="P127" s="136">
        <f>O127*H127</f>
        <v>0</v>
      </c>
      <c r="Q127" s="136">
        <v>7.0499999999999998E-3</v>
      </c>
      <c r="R127" s="136">
        <f>Q127*H127</f>
        <v>0.14029499999999998</v>
      </c>
      <c r="S127" s="136">
        <v>0</v>
      </c>
      <c r="T127" s="137">
        <f>S127*H127</f>
        <v>0</v>
      </c>
      <c r="AR127" s="138" t="s">
        <v>188</v>
      </c>
      <c r="AT127" s="138" t="s">
        <v>135</v>
      </c>
      <c r="AU127" s="138" t="s">
        <v>80</v>
      </c>
      <c r="AY127" s="16" t="s">
        <v>132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6" t="s">
        <v>78</v>
      </c>
      <c r="BK127" s="139">
        <f>ROUND(I127*H127,2)</f>
        <v>0</v>
      </c>
      <c r="BL127" s="16" t="s">
        <v>188</v>
      </c>
      <c r="BM127" s="138" t="s">
        <v>406</v>
      </c>
    </row>
    <row r="128" spans="2:65" s="1" customFormat="1" ht="11.25" x14ac:dyDescent="0.2">
      <c r="B128" s="31"/>
      <c r="D128" s="140" t="s">
        <v>142</v>
      </c>
      <c r="F128" s="141" t="s">
        <v>215</v>
      </c>
      <c r="I128" s="142"/>
      <c r="L128" s="31"/>
      <c r="M128" s="143"/>
      <c r="T128" s="52"/>
      <c r="AT128" s="16" t="s">
        <v>142</v>
      </c>
      <c r="AU128" s="16" t="s">
        <v>80</v>
      </c>
    </row>
    <row r="129" spans="2:65" s="1" customFormat="1" ht="19.5" x14ac:dyDescent="0.2">
      <c r="B129" s="31"/>
      <c r="D129" s="145" t="s">
        <v>216</v>
      </c>
      <c r="F129" s="169" t="s">
        <v>217</v>
      </c>
      <c r="I129" s="142"/>
      <c r="L129" s="31"/>
      <c r="M129" s="143"/>
      <c r="T129" s="52"/>
      <c r="AT129" s="16" t="s">
        <v>216</v>
      </c>
      <c r="AU129" s="16" t="s">
        <v>80</v>
      </c>
    </row>
    <row r="130" spans="2:65" s="12" customFormat="1" ht="11.25" x14ac:dyDescent="0.2">
      <c r="B130" s="144"/>
      <c r="D130" s="145" t="s">
        <v>144</v>
      </c>
      <c r="E130" s="146" t="s">
        <v>3</v>
      </c>
      <c r="F130" s="147" t="s">
        <v>218</v>
      </c>
      <c r="H130" s="148">
        <v>5</v>
      </c>
      <c r="I130" s="149"/>
      <c r="L130" s="144"/>
      <c r="M130" s="150"/>
      <c r="T130" s="151"/>
      <c r="AT130" s="146" t="s">
        <v>144</v>
      </c>
      <c r="AU130" s="146" t="s">
        <v>80</v>
      </c>
      <c r="AV130" s="12" t="s">
        <v>80</v>
      </c>
      <c r="AW130" s="12" t="s">
        <v>31</v>
      </c>
      <c r="AX130" s="12" t="s">
        <v>70</v>
      </c>
      <c r="AY130" s="146" t="s">
        <v>132</v>
      </c>
    </row>
    <row r="131" spans="2:65" s="12" customFormat="1" ht="11.25" x14ac:dyDescent="0.2">
      <c r="B131" s="144"/>
      <c r="D131" s="145" t="s">
        <v>144</v>
      </c>
      <c r="E131" s="146" t="s">
        <v>3</v>
      </c>
      <c r="F131" s="147" t="s">
        <v>219</v>
      </c>
      <c r="H131" s="148">
        <v>9.1999999999999993</v>
      </c>
      <c r="I131" s="149"/>
      <c r="L131" s="144"/>
      <c r="M131" s="150"/>
      <c r="T131" s="151"/>
      <c r="AT131" s="146" t="s">
        <v>144</v>
      </c>
      <c r="AU131" s="146" t="s">
        <v>80</v>
      </c>
      <c r="AV131" s="12" t="s">
        <v>80</v>
      </c>
      <c r="AW131" s="12" t="s">
        <v>31</v>
      </c>
      <c r="AX131" s="12" t="s">
        <v>70</v>
      </c>
      <c r="AY131" s="146" t="s">
        <v>132</v>
      </c>
    </row>
    <row r="132" spans="2:65" s="12" customFormat="1" ht="11.25" x14ac:dyDescent="0.2">
      <c r="B132" s="144"/>
      <c r="D132" s="145" t="s">
        <v>144</v>
      </c>
      <c r="E132" s="146" t="s">
        <v>3</v>
      </c>
      <c r="F132" s="147" t="s">
        <v>220</v>
      </c>
      <c r="H132" s="148">
        <v>5.7</v>
      </c>
      <c r="I132" s="149"/>
      <c r="L132" s="144"/>
      <c r="M132" s="150"/>
      <c r="T132" s="151"/>
      <c r="AT132" s="146" t="s">
        <v>144</v>
      </c>
      <c r="AU132" s="146" t="s">
        <v>80</v>
      </c>
      <c r="AV132" s="12" t="s">
        <v>80</v>
      </c>
      <c r="AW132" s="12" t="s">
        <v>31</v>
      </c>
      <c r="AX132" s="12" t="s">
        <v>70</v>
      </c>
      <c r="AY132" s="146" t="s">
        <v>132</v>
      </c>
    </row>
    <row r="133" spans="2:65" s="13" customFormat="1" ht="11.25" x14ac:dyDescent="0.2">
      <c r="B133" s="152"/>
      <c r="D133" s="145" t="s">
        <v>144</v>
      </c>
      <c r="E133" s="153" t="s">
        <v>3</v>
      </c>
      <c r="F133" s="154" t="s">
        <v>146</v>
      </c>
      <c r="H133" s="155">
        <v>19.899999999999999</v>
      </c>
      <c r="I133" s="156"/>
      <c r="L133" s="152"/>
      <c r="M133" s="157"/>
      <c r="T133" s="158"/>
      <c r="AT133" s="153" t="s">
        <v>144</v>
      </c>
      <c r="AU133" s="153" t="s">
        <v>80</v>
      </c>
      <c r="AV133" s="13" t="s">
        <v>140</v>
      </c>
      <c r="AW133" s="13" t="s">
        <v>31</v>
      </c>
      <c r="AX133" s="13" t="s">
        <v>78</v>
      </c>
      <c r="AY133" s="153" t="s">
        <v>132</v>
      </c>
    </row>
    <row r="134" spans="2:65" s="1" customFormat="1" ht="49.15" customHeight="1" x14ac:dyDescent="0.2">
      <c r="B134" s="126"/>
      <c r="C134" s="127" t="s">
        <v>221</v>
      </c>
      <c r="D134" s="127" t="s">
        <v>135</v>
      </c>
      <c r="E134" s="128" t="s">
        <v>222</v>
      </c>
      <c r="F134" s="129" t="s">
        <v>223</v>
      </c>
      <c r="G134" s="130" t="s">
        <v>162</v>
      </c>
      <c r="H134" s="131">
        <v>0.34799999999999998</v>
      </c>
      <c r="I134" s="132"/>
      <c r="J134" s="133">
        <f>ROUND(I134*H134,2)</f>
        <v>0</v>
      </c>
      <c r="K134" s="129" t="s">
        <v>139</v>
      </c>
      <c r="L134" s="31"/>
      <c r="M134" s="134" t="s">
        <v>3</v>
      </c>
      <c r="N134" s="135" t="s">
        <v>41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188</v>
      </c>
      <c r="AT134" s="138" t="s">
        <v>135</v>
      </c>
      <c r="AU134" s="138" t="s">
        <v>80</v>
      </c>
      <c r="AY134" s="16" t="s">
        <v>132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78</v>
      </c>
      <c r="BK134" s="139">
        <f>ROUND(I134*H134,2)</f>
        <v>0</v>
      </c>
      <c r="BL134" s="16" t="s">
        <v>188</v>
      </c>
      <c r="BM134" s="138" t="s">
        <v>407</v>
      </c>
    </row>
    <row r="135" spans="2:65" s="1" customFormat="1" ht="11.25" x14ac:dyDescent="0.2">
      <c r="B135" s="31"/>
      <c r="D135" s="140" t="s">
        <v>142</v>
      </c>
      <c r="F135" s="141" t="s">
        <v>225</v>
      </c>
      <c r="I135" s="142"/>
      <c r="L135" s="31"/>
      <c r="M135" s="143"/>
      <c r="T135" s="52"/>
      <c r="AT135" s="16" t="s">
        <v>142</v>
      </c>
      <c r="AU135" s="16" t="s">
        <v>80</v>
      </c>
    </row>
    <row r="136" spans="2:65" s="1" customFormat="1" ht="49.15" customHeight="1" x14ac:dyDescent="0.2">
      <c r="B136" s="126"/>
      <c r="C136" s="127" t="s">
        <v>226</v>
      </c>
      <c r="D136" s="127" t="s">
        <v>135</v>
      </c>
      <c r="E136" s="128" t="s">
        <v>227</v>
      </c>
      <c r="F136" s="129" t="s">
        <v>228</v>
      </c>
      <c r="G136" s="130" t="s">
        <v>162</v>
      </c>
      <c r="H136" s="131">
        <v>0.34799999999999998</v>
      </c>
      <c r="I136" s="132"/>
      <c r="J136" s="133">
        <f>ROUND(I136*H136,2)</f>
        <v>0</v>
      </c>
      <c r="K136" s="129" t="s">
        <v>139</v>
      </c>
      <c r="L136" s="31"/>
      <c r="M136" s="134" t="s">
        <v>3</v>
      </c>
      <c r="N136" s="135" t="s">
        <v>41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188</v>
      </c>
      <c r="AT136" s="138" t="s">
        <v>135</v>
      </c>
      <c r="AU136" s="138" t="s">
        <v>80</v>
      </c>
      <c r="AY136" s="16" t="s">
        <v>132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78</v>
      </c>
      <c r="BK136" s="139">
        <f>ROUND(I136*H136,2)</f>
        <v>0</v>
      </c>
      <c r="BL136" s="16" t="s">
        <v>188</v>
      </c>
      <c r="BM136" s="138" t="s">
        <v>408</v>
      </c>
    </row>
    <row r="137" spans="2:65" s="1" customFormat="1" ht="11.25" x14ac:dyDescent="0.2">
      <c r="B137" s="31"/>
      <c r="D137" s="140" t="s">
        <v>142</v>
      </c>
      <c r="F137" s="141" t="s">
        <v>230</v>
      </c>
      <c r="I137" s="142"/>
      <c r="L137" s="31"/>
      <c r="M137" s="143"/>
      <c r="T137" s="52"/>
      <c r="AT137" s="16" t="s">
        <v>142</v>
      </c>
      <c r="AU137" s="16" t="s">
        <v>80</v>
      </c>
    </row>
    <row r="138" spans="2:65" s="11" customFormat="1" ht="22.9" customHeight="1" x14ac:dyDescent="0.2">
      <c r="B138" s="114"/>
      <c r="D138" s="115" t="s">
        <v>69</v>
      </c>
      <c r="E138" s="124" t="s">
        <v>231</v>
      </c>
      <c r="F138" s="124" t="s">
        <v>232</v>
      </c>
      <c r="I138" s="117"/>
      <c r="J138" s="125">
        <f>BK138</f>
        <v>0</v>
      </c>
      <c r="L138" s="114"/>
      <c r="M138" s="119"/>
      <c r="P138" s="120">
        <f>SUM(P139:P168)</f>
        <v>0</v>
      </c>
      <c r="R138" s="120">
        <f>SUM(R139:R168)</f>
        <v>4.1840972000000001</v>
      </c>
      <c r="T138" s="121">
        <f>SUM(T139:T168)</f>
        <v>0.23200000000000001</v>
      </c>
      <c r="AR138" s="115" t="s">
        <v>80</v>
      </c>
      <c r="AT138" s="122" t="s">
        <v>69</v>
      </c>
      <c r="AU138" s="122" t="s">
        <v>78</v>
      </c>
      <c r="AY138" s="115" t="s">
        <v>132</v>
      </c>
      <c r="BK138" s="123">
        <f>SUM(BK139:BK168)</f>
        <v>0</v>
      </c>
    </row>
    <row r="139" spans="2:65" s="1" customFormat="1" ht="33" customHeight="1" x14ac:dyDescent="0.2">
      <c r="B139" s="126"/>
      <c r="C139" s="127" t="s">
        <v>9</v>
      </c>
      <c r="D139" s="127" t="s">
        <v>135</v>
      </c>
      <c r="E139" s="128" t="s">
        <v>233</v>
      </c>
      <c r="F139" s="129" t="s">
        <v>234</v>
      </c>
      <c r="G139" s="130" t="s">
        <v>235</v>
      </c>
      <c r="H139" s="131">
        <v>24</v>
      </c>
      <c r="I139" s="132"/>
      <c r="J139" s="133">
        <f>ROUND(I139*H139,2)</f>
        <v>0</v>
      </c>
      <c r="K139" s="129" t="s">
        <v>139</v>
      </c>
      <c r="L139" s="31"/>
      <c r="M139" s="134" t="s">
        <v>3</v>
      </c>
      <c r="N139" s="135" t="s">
        <v>41</v>
      </c>
      <c r="P139" s="136">
        <f>O139*H139</f>
        <v>0</v>
      </c>
      <c r="Q139" s="136">
        <v>0</v>
      </c>
      <c r="R139" s="136">
        <f>Q139*H139</f>
        <v>0</v>
      </c>
      <c r="S139" s="136">
        <v>3.0000000000000001E-3</v>
      </c>
      <c r="T139" s="137">
        <f>S139*H139</f>
        <v>7.2000000000000008E-2</v>
      </c>
      <c r="AR139" s="138" t="s">
        <v>188</v>
      </c>
      <c r="AT139" s="138" t="s">
        <v>135</v>
      </c>
      <c r="AU139" s="138" t="s">
        <v>80</v>
      </c>
      <c r="AY139" s="16" t="s">
        <v>132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6" t="s">
        <v>78</v>
      </c>
      <c r="BK139" s="139">
        <f>ROUND(I139*H139,2)</f>
        <v>0</v>
      </c>
      <c r="BL139" s="16" t="s">
        <v>188</v>
      </c>
      <c r="BM139" s="138" t="s">
        <v>409</v>
      </c>
    </row>
    <row r="140" spans="2:65" s="1" customFormat="1" ht="11.25" x14ac:dyDescent="0.2">
      <c r="B140" s="31"/>
      <c r="D140" s="140" t="s">
        <v>142</v>
      </c>
      <c r="F140" s="141" t="s">
        <v>237</v>
      </c>
      <c r="I140" s="142"/>
      <c r="L140" s="31"/>
      <c r="M140" s="143"/>
      <c r="T140" s="52"/>
      <c r="AT140" s="16" t="s">
        <v>142</v>
      </c>
      <c r="AU140" s="16" t="s">
        <v>80</v>
      </c>
    </row>
    <row r="141" spans="2:65" s="12" customFormat="1" ht="11.25" x14ac:dyDescent="0.2">
      <c r="B141" s="144"/>
      <c r="D141" s="145" t="s">
        <v>144</v>
      </c>
      <c r="E141" s="146" t="s">
        <v>3</v>
      </c>
      <c r="F141" s="147" t="s">
        <v>238</v>
      </c>
      <c r="H141" s="148">
        <v>24</v>
      </c>
      <c r="I141" s="149"/>
      <c r="L141" s="144"/>
      <c r="M141" s="150"/>
      <c r="T141" s="151"/>
      <c r="AT141" s="146" t="s">
        <v>144</v>
      </c>
      <c r="AU141" s="146" t="s">
        <v>80</v>
      </c>
      <c r="AV141" s="12" t="s">
        <v>80</v>
      </c>
      <c r="AW141" s="12" t="s">
        <v>31</v>
      </c>
      <c r="AX141" s="12" t="s">
        <v>70</v>
      </c>
      <c r="AY141" s="146" t="s">
        <v>132</v>
      </c>
    </row>
    <row r="142" spans="2:65" s="13" customFormat="1" ht="11.25" x14ac:dyDescent="0.2">
      <c r="B142" s="152"/>
      <c r="D142" s="145" t="s">
        <v>144</v>
      </c>
      <c r="E142" s="153" t="s">
        <v>3</v>
      </c>
      <c r="F142" s="154" t="s">
        <v>146</v>
      </c>
      <c r="H142" s="155">
        <v>24</v>
      </c>
      <c r="I142" s="156"/>
      <c r="L142" s="152"/>
      <c r="M142" s="157"/>
      <c r="T142" s="158"/>
      <c r="AT142" s="153" t="s">
        <v>144</v>
      </c>
      <c r="AU142" s="153" t="s">
        <v>80</v>
      </c>
      <c r="AV142" s="13" t="s">
        <v>140</v>
      </c>
      <c r="AW142" s="13" t="s">
        <v>31</v>
      </c>
      <c r="AX142" s="13" t="s">
        <v>78</v>
      </c>
      <c r="AY142" s="153" t="s">
        <v>132</v>
      </c>
    </row>
    <row r="143" spans="2:65" s="1" customFormat="1" ht="37.9" customHeight="1" x14ac:dyDescent="0.2">
      <c r="B143" s="126"/>
      <c r="C143" s="127" t="s">
        <v>188</v>
      </c>
      <c r="D143" s="127" t="s">
        <v>135</v>
      </c>
      <c r="E143" s="128" t="s">
        <v>239</v>
      </c>
      <c r="F143" s="129" t="s">
        <v>240</v>
      </c>
      <c r="G143" s="130" t="s">
        <v>235</v>
      </c>
      <c r="H143" s="131">
        <v>32</v>
      </c>
      <c r="I143" s="132"/>
      <c r="J143" s="133">
        <f>ROUND(I143*H143,2)</f>
        <v>0</v>
      </c>
      <c r="K143" s="129" t="s">
        <v>139</v>
      </c>
      <c r="L143" s="31"/>
      <c r="M143" s="134" t="s">
        <v>3</v>
      </c>
      <c r="N143" s="135" t="s">
        <v>41</v>
      </c>
      <c r="P143" s="136">
        <f>O143*H143</f>
        <v>0</v>
      </c>
      <c r="Q143" s="136">
        <v>0</v>
      </c>
      <c r="R143" s="136">
        <f>Q143*H143</f>
        <v>0</v>
      </c>
      <c r="S143" s="136">
        <v>5.0000000000000001E-3</v>
      </c>
      <c r="T143" s="137">
        <f>S143*H143</f>
        <v>0.16</v>
      </c>
      <c r="AR143" s="138" t="s">
        <v>188</v>
      </c>
      <c r="AT143" s="138" t="s">
        <v>135</v>
      </c>
      <c r="AU143" s="138" t="s">
        <v>80</v>
      </c>
      <c r="AY143" s="16" t="s">
        <v>132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78</v>
      </c>
      <c r="BK143" s="139">
        <f>ROUND(I143*H143,2)</f>
        <v>0</v>
      </c>
      <c r="BL143" s="16" t="s">
        <v>188</v>
      </c>
      <c r="BM143" s="138" t="s">
        <v>410</v>
      </c>
    </row>
    <row r="144" spans="2:65" s="1" customFormat="1" ht="11.25" x14ac:dyDescent="0.2">
      <c r="B144" s="31"/>
      <c r="D144" s="140" t="s">
        <v>142</v>
      </c>
      <c r="F144" s="141" t="s">
        <v>242</v>
      </c>
      <c r="I144" s="142"/>
      <c r="L144" s="31"/>
      <c r="M144" s="143"/>
      <c r="T144" s="52"/>
      <c r="AT144" s="16" t="s">
        <v>142</v>
      </c>
      <c r="AU144" s="16" t="s">
        <v>80</v>
      </c>
    </row>
    <row r="145" spans="2:65" s="1" customFormat="1" ht="37.9" customHeight="1" x14ac:dyDescent="0.2">
      <c r="B145" s="126"/>
      <c r="C145" s="127" t="s">
        <v>243</v>
      </c>
      <c r="D145" s="127" t="s">
        <v>135</v>
      </c>
      <c r="E145" s="128" t="s">
        <v>244</v>
      </c>
      <c r="F145" s="129" t="s">
        <v>245</v>
      </c>
      <c r="G145" s="130" t="s">
        <v>138</v>
      </c>
      <c r="H145" s="131">
        <v>90.99</v>
      </c>
      <c r="I145" s="132"/>
      <c r="J145" s="133">
        <f>ROUND(I145*H145,2)</f>
        <v>0</v>
      </c>
      <c r="K145" s="129" t="s">
        <v>139</v>
      </c>
      <c r="L145" s="31"/>
      <c r="M145" s="134" t="s">
        <v>3</v>
      </c>
      <c r="N145" s="135" t="s">
        <v>41</v>
      </c>
      <c r="P145" s="136">
        <f>O145*H145</f>
        <v>0</v>
      </c>
      <c r="Q145" s="136">
        <v>2.7E-4</v>
      </c>
      <c r="R145" s="136">
        <f>Q145*H145</f>
        <v>2.45673E-2</v>
      </c>
      <c r="S145" s="136">
        <v>0</v>
      </c>
      <c r="T145" s="137">
        <f>S145*H145</f>
        <v>0</v>
      </c>
      <c r="AR145" s="138" t="s">
        <v>188</v>
      </c>
      <c r="AT145" s="138" t="s">
        <v>135</v>
      </c>
      <c r="AU145" s="138" t="s">
        <v>80</v>
      </c>
      <c r="AY145" s="16" t="s">
        <v>132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78</v>
      </c>
      <c r="BK145" s="139">
        <f>ROUND(I145*H145,2)</f>
        <v>0</v>
      </c>
      <c r="BL145" s="16" t="s">
        <v>188</v>
      </c>
      <c r="BM145" s="138" t="s">
        <v>411</v>
      </c>
    </row>
    <row r="146" spans="2:65" s="1" customFormat="1" ht="11.25" x14ac:dyDescent="0.2">
      <c r="B146" s="31"/>
      <c r="D146" s="140" t="s">
        <v>142</v>
      </c>
      <c r="F146" s="141" t="s">
        <v>247</v>
      </c>
      <c r="I146" s="142"/>
      <c r="L146" s="31"/>
      <c r="M146" s="143"/>
      <c r="T146" s="52"/>
      <c r="AT146" s="16" t="s">
        <v>142</v>
      </c>
      <c r="AU146" s="16" t="s">
        <v>80</v>
      </c>
    </row>
    <row r="147" spans="2:65" s="1" customFormat="1" ht="24.2" customHeight="1" x14ac:dyDescent="0.2">
      <c r="B147" s="126"/>
      <c r="C147" s="159" t="s">
        <v>248</v>
      </c>
      <c r="D147" s="159" t="s">
        <v>197</v>
      </c>
      <c r="E147" s="160" t="s">
        <v>249</v>
      </c>
      <c r="F147" s="161" t="s">
        <v>250</v>
      </c>
      <c r="G147" s="162" t="s">
        <v>138</v>
      </c>
      <c r="H147" s="163">
        <v>90.99</v>
      </c>
      <c r="I147" s="164"/>
      <c r="J147" s="165">
        <f>ROUND(I147*H147,2)</f>
        <v>0</v>
      </c>
      <c r="K147" s="161" t="s">
        <v>139</v>
      </c>
      <c r="L147" s="166"/>
      <c r="M147" s="167" t="s">
        <v>3</v>
      </c>
      <c r="N147" s="168" t="s">
        <v>41</v>
      </c>
      <c r="P147" s="136">
        <f>O147*H147</f>
        <v>0</v>
      </c>
      <c r="Q147" s="136">
        <v>3.6810000000000002E-2</v>
      </c>
      <c r="R147" s="136">
        <f>Q147*H147</f>
        <v>3.3493419000000002</v>
      </c>
      <c r="S147" s="136">
        <v>0</v>
      </c>
      <c r="T147" s="137">
        <f>S147*H147</f>
        <v>0</v>
      </c>
      <c r="AR147" s="138" t="s">
        <v>200</v>
      </c>
      <c r="AT147" s="138" t="s">
        <v>197</v>
      </c>
      <c r="AU147" s="138" t="s">
        <v>80</v>
      </c>
      <c r="AY147" s="16" t="s">
        <v>132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78</v>
      </c>
      <c r="BK147" s="139">
        <f>ROUND(I147*H147,2)</f>
        <v>0</v>
      </c>
      <c r="BL147" s="16" t="s">
        <v>188</v>
      </c>
      <c r="BM147" s="138" t="s">
        <v>412</v>
      </c>
    </row>
    <row r="148" spans="2:65" s="1" customFormat="1" ht="37.9" customHeight="1" x14ac:dyDescent="0.2">
      <c r="B148" s="126"/>
      <c r="C148" s="127" t="s">
        <v>252</v>
      </c>
      <c r="D148" s="127" t="s">
        <v>135</v>
      </c>
      <c r="E148" s="128" t="s">
        <v>253</v>
      </c>
      <c r="F148" s="129" t="s">
        <v>254</v>
      </c>
      <c r="G148" s="130" t="s">
        <v>235</v>
      </c>
      <c r="H148" s="131">
        <v>12</v>
      </c>
      <c r="I148" s="132"/>
      <c r="J148" s="133">
        <f>ROUND(I148*H148,2)</f>
        <v>0</v>
      </c>
      <c r="K148" s="129" t="s">
        <v>139</v>
      </c>
      <c r="L148" s="31"/>
      <c r="M148" s="134" t="s">
        <v>3</v>
      </c>
      <c r="N148" s="135" t="s">
        <v>41</v>
      </c>
      <c r="P148" s="136">
        <f>O148*H148</f>
        <v>0</v>
      </c>
      <c r="Q148" s="136">
        <v>2.5999999999999998E-4</v>
      </c>
      <c r="R148" s="136">
        <f>Q148*H148</f>
        <v>3.1199999999999995E-3</v>
      </c>
      <c r="S148" s="136">
        <v>0</v>
      </c>
      <c r="T148" s="137">
        <f>S148*H148</f>
        <v>0</v>
      </c>
      <c r="AR148" s="138" t="s">
        <v>188</v>
      </c>
      <c r="AT148" s="138" t="s">
        <v>135</v>
      </c>
      <c r="AU148" s="138" t="s">
        <v>80</v>
      </c>
      <c r="AY148" s="16" t="s">
        <v>132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78</v>
      </c>
      <c r="BK148" s="139">
        <f>ROUND(I148*H148,2)</f>
        <v>0</v>
      </c>
      <c r="BL148" s="16" t="s">
        <v>188</v>
      </c>
      <c r="BM148" s="138" t="s">
        <v>413</v>
      </c>
    </row>
    <row r="149" spans="2:65" s="1" customFormat="1" ht="11.25" x14ac:dyDescent="0.2">
      <c r="B149" s="31"/>
      <c r="D149" s="140" t="s">
        <v>142</v>
      </c>
      <c r="F149" s="141" t="s">
        <v>256</v>
      </c>
      <c r="I149" s="142"/>
      <c r="L149" s="31"/>
      <c r="M149" s="143"/>
      <c r="T149" s="52"/>
      <c r="AT149" s="16" t="s">
        <v>142</v>
      </c>
      <c r="AU149" s="16" t="s">
        <v>80</v>
      </c>
    </row>
    <row r="150" spans="2:65" s="1" customFormat="1" ht="16.5" customHeight="1" x14ac:dyDescent="0.2">
      <c r="B150" s="126"/>
      <c r="C150" s="159" t="s">
        <v>257</v>
      </c>
      <c r="D150" s="159" t="s">
        <v>197</v>
      </c>
      <c r="E150" s="160" t="s">
        <v>258</v>
      </c>
      <c r="F150" s="161" t="s">
        <v>259</v>
      </c>
      <c r="G150" s="162" t="s">
        <v>138</v>
      </c>
      <c r="H150" s="163">
        <v>19.2</v>
      </c>
      <c r="I150" s="164"/>
      <c r="J150" s="165">
        <f>ROUND(I150*H150,2)</f>
        <v>0</v>
      </c>
      <c r="K150" s="161" t="s">
        <v>139</v>
      </c>
      <c r="L150" s="166"/>
      <c r="M150" s="167" t="s">
        <v>3</v>
      </c>
      <c r="N150" s="168" t="s">
        <v>41</v>
      </c>
      <c r="P150" s="136">
        <f>O150*H150</f>
        <v>0</v>
      </c>
      <c r="Q150" s="136">
        <v>3.7039999999999997E-2</v>
      </c>
      <c r="R150" s="136">
        <f>Q150*H150</f>
        <v>0.71116799999999991</v>
      </c>
      <c r="S150" s="136">
        <v>0</v>
      </c>
      <c r="T150" s="137">
        <f>S150*H150</f>
        <v>0</v>
      </c>
      <c r="AR150" s="138" t="s">
        <v>200</v>
      </c>
      <c r="AT150" s="138" t="s">
        <v>197</v>
      </c>
      <c r="AU150" s="138" t="s">
        <v>80</v>
      </c>
      <c r="AY150" s="16" t="s">
        <v>132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78</v>
      </c>
      <c r="BK150" s="139">
        <f>ROUND(I150*H150,2)</f>
        <v>0</v>
      </c>
      <c r="BL150" s="16" t="s">
        <v>188</v>
      </c>
      <c r="BM150" s="138" t="s">
        <v>414</v>
      </c>
    </row>
    <row r="151" spans="2:65" s="1" customFormat="1" ht="37.9" customHeight="1" x14ac:dyDescent="0.2">
      <c r="B151" s="126"/>
      <c r="C151" s="127" t="s">
        <v>8</v>
      </c>
      <c r="D151" s="127" t="s">
        <v>135</v>
      </c>
      <c r="E151" s="128" t="s">
        <v>261</v>
      </c>
      <c r="F151" s="129" t="s">
        <v>262</v>
      </c>
      <c r="G151" s="130" t="s">
        <v>235</v>
      </c>
      <c r="H151" s="131">
        <v>24</v>
      </c>
      <c r="I151" s="132"/>
      <c r="J151" s="133">
        <f>ROUND(I151*H151,2)</f>
        <v>0</v>
      </c>
      <c r="K151" s="129" t="s">
        <v>139</v>
      </c>
      <c r="L151" s="31"/>
      <c r="M151" s="134" t="s">
        <v>3</v>
      </c>
      <c r="N151" s="135" t="s">
        <v>41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188</v>
      </c>
      <c r="AT151" s="138" t="s">
        <v>135</v>
      </c>
      <c r="AU151" s="138" t="s">
        <v>80</v>
      </c>
      <c r="AY151" s="16" t="s">
        <v>132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6" t="s">
        <v>78</v>
      </c>
      <c r="BK151" s="139">
        <f>ROUND(I151*H151,2)</f>
        <v>0</v>
      </c>
      <c r="BL151" s="16" t="s">
        <v>188</v>
      </c>
      <c r="BM151" s="138" t="s">
        <v>415</v>
      </c>
    </row>
    <row r="152" spans="2:65" s="1" customFormat="1" ht="11.25" x14ac:dyDescent="0.2">
      <c r="B152" s="31"/>
      <c r="D152" s="140" t="s">
        <v>142</v>
      </c>
      <c r="F152" s="141" t="s">
        <v>264</v>
      </c>
      <c r="I152" s="142"/>
      <c r="L152" s="31"/>
      <c r="M152" s="143"/>
      <c r="T152" s="52"/>
      <c r="AT152" s="16" t="s">
        <v>142</v>
      </c>
      <c r="AU152" s="16" t="s">
        <v>80</v>
      </c>
    </row>
    <row r="153" spans="2:65" s="12" customFormat="1" ht="11.25" x14ac:dyDescent="0.2">
      <c r="B153" s="144"/>
      <c r="D153" s="145" t="s">
        <v>144</v>
      </c>
      <c r="E153" s="146" t="s">
        <v>3</v>
      </c>
      <c r="F153" s="147" t="s">
        <v>238</v>
      </c>
      <c r="H153" s="148">
        <v>24</v>
      </c>
      <c r="I153" s="149"/>
      <c r="L153" s="144"/>
      <c r="M153" s="150"/>
      <c r="T153" s="151"/>
      <c r="AT153" s="146" t="s">
        <v>144</v>
      </c>
      <c r="AU153" s="146" t="s">
        <v>80</v>
      </c>
      <c r="AV153" s="12" t="s">
        <v>80</v>
      </c>
      <c r="AW153" s="12" t="s">
        <v>31</v>
      </c>
      <c r="AX153" s="12" t="s">
        <v>70</v>
      </c>
      <c r="AY153" s="146" t="s">
        <v>132</v>
      </c>
    </row>
    <row r="154" spans="2:65" s="13" customFormat="1" ht="11.25" x14ac:dyDescent="0.2">
      <c r="B154" s="152"/>
      <c r="D154" s="145" t="s">
        <v>144</v>
      </c>
      <c r="E154" s="153" t="s">
        <v>3</v>
      </c>
      <c r="F154" s="154" t="s">
        <v>146</v>
      </c>
      <c r="H154" s="155">
        <v>24</v>
      </c>
      <c r="I154" s="156"/>
      <c r="L154" s="152"/>
      <c r="M154" s="157"/>
      <c r="T154" s="158"/>
      <c r="AT154" s="153" t="s">
        <v>144</v>
      </c>
      <c r="AU154" s="153" t="s">
        <v>80</v>
      </c>
      <c r="AV154" s="13" t="s">
        <v>140</v>
      </c>
      <c r="AW154" s="13" t="s">
        <v>31</v>
      </c>
      <c r="AX154" s="13" t="s">
        <v>78</v>
      </c>
      <c r="AY154" s="153" t="s">
        <v>132</v>
      </c>
    </row>
    <row r="155" spans="2:65" s="1" customFormat="1" ht="44.25" customHeight="1" x14ac:dyDescent="0.2">
      <c r="B155" s="126"/>
      <c r="C155" s="127" t="s">
        <v>265</v>
      </c>
      <c r="D155" s="127" t="s">
        <v>135</v>
      </c>
      <c r="E155" s="128" t="s">
        <v>266</v>
      </c>
      <c r="F155" s="129" t="s">
        <v>267</v>
      </c>
      <c r="G155" s="130" t="s">
        <v>235</v>
      </c>
      <c r="H155" s="131">
        <v>32</v>
      </c>
      <c r="I155" s="132"/>
      <c r="J155" s="133">
        <f>ROUND(I155*H155,2)</f>
        <v>0</v>
      </c>
      <c r="K155" s="129" t="s">
        <v>139</v>
      </c>
      <c r="L155" s="31"/>
      <c r="M155" s="134" t="s">
        <v>3</v>
      </c>
      <c r="N155" s="135" t="s">
        <v>41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188</v>
      </c>
      <c r="AT155" s="138" t="s">
        <v>135</v>
      </c>
      <c r="AU155" s="138" t="s">
        <v>80</v>
      </c>
      <c r="AY155" s="16" t="s">
        <v>132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78</v>
      </c>
      <c r="BK155" s="139">
        <f>ROUND(I155*H155,2)</f>
        <v>0</v>
      </c>
      <c r="BL155" s="16" t="s">
        <v>188</v>
      </c>
      <c r="BM155" s="138" t="s">
        <v>416</v>
      </c>
    </row>
    <row r="156" spans="2:65" s="1" customFormat="1" ht="11.25" x14ac:dyDescent="0.2">
      <c r="B156" s="31"/>
      <c r="D156" s="140" t="s">
        <v>142</v>
      </c>
      <c r="F156" s="141" t="s">
        <v>269</v>
      </c>
      <c r="I156" s="142"/>
      <c r="L156" s="31"/>
      <c r="M156" s="143"/>
      <c r="T156" s="52"/>
      <c r="AT156" s="16" t="s">
        <v>142</v>
      </c>
      <c r="AU156" s="16" t="s">
        <v>80</v>
      </c>
    </row>
    <row r="157" spans="2:65" s="1" customFormat="1" ht="21.75" customHeight="1" x14ac:dyDescent="0.2">
      <c r="B157" s="126"/>
      <c r="C157" s="159" t="s">
        <v>270</v>
      </c>
      <c r="D157" s="159" t="s">
        <v>197</v>
      </c>
      <c r="E157" s="160" t="s">
        <v>271</v>
      </c>
      <c r="F157" s="161" t="s">
        <v>272</v>
      </c>
      <c r="G157" s="162" t="s">
        <v>187</v>
      </c>
      <c r="H157" s="163">
        <v>77</v>
      </c>
      <c r="I157" s="164"/>
      <c r="J157" s="165">
        <f>ROUND(I157*H157,2)</f>
        <v>0</v>
      </c>
      <c r="K157" s="161" t="s">
        <v>139</v>
      </c>
      <c r="L157" s="166"/>
      <c r="M157" s="167" t="s">
        <v>3</v>
      </c>
      <c r="N157" s="168" t="s">
        <v>41</v>
      </c>
      <c r="P157" s="136">
        <f>O157*H157</f>
        <v>0</v>
      </c>
      <c r="Q157" s="136">
        <v>1.1000000000000001E-3</v>
      </c>
      <c r="R157" s="136">
        <f>Q157*H157</f>
        <v>8.4700000000000011E-2</v>
      </c>
      <c r="S157" s="136">
        <v>0</v>
      </c>
      <c r="T157" s="137">
        <f>S157*H157</f>
        <v>0</v>
      </c>
      <c r="AR157" s="138" t="s">
        <v>200</v>
      </c>
      <c r="AT157" s="138" t="s">
        <v>197</v>
      </c>
      <c r="AU157" s="138" t="s">
        <v>80</v>
      </c>
      <c r="AY157" s="16" t="s">
        <v>132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6" t="s">
        <v>78</v>
      </c>
      <c r="BK157" s="139">
        <f>ROUND(I157*H157,2)</f>
        <v>0</v>
      </c>
      <c r="BL157" s="16" t="s">
        <v>188</v>
      </c>
      <c r="BM157" s="138" t="s">
        <v>417</v>
      </c>
    </row>
    <row r="158" spans="2:65" s="12" customFormat="1" ht="11.25" x14ac:dyDescent="0.2">
      <c r="B158" s="144"/>
      <c r="D158" s="145" t="s">
        <v>144</v>
      </c>
      <c r="E158" s="146" t="s">
        <v>3</v>
      </c>
      <c r="F158" s="147" t="s">
        <v>274</v>
      </c>
      <c r="H158" s="148">
        <v>56</v>
      </c>
      <c r="I158" s="149"/>
      <c r="L158" s="144"/>
      <c r="M158" s="150"/>
      <c r="T158" s="151"/>
      <c r="AT158" s="146" t="s">
        <v>144</v>
      </c>
      <c r="AU158" s="146" t="s">
        <v>80</v>
      </c>
      <c r="AV158" s="12" t="s">
        <v>80</v>
      </c>
      <c r="AW158" s="12" t="s">
        <v>31</v>
      </c>
      <c r="AX158" s="12" t="s">
        <v>70</v>
      </c>
      <c r="AY158" s="146" t="s">
        <v>132</v>
      </c>
    </row>
    <row r="159" spans="2:65" s="12" customFormat="1" ht="11.25" x14ac:dyDescent="0.2">
      <c r="B159" s="144"/>
      <c r="D159" s="145" t="s">
        <v>144</v>
      </c>
      <c r="E159" s="146" t="s">
        <v>3</v>
      </c>
      <c r="F159" s="147" t="s">
        <v>275</v>
      </c>
      <c r="H159" s="148">
        <v>21</v>
      </c>
      <c r="I159" s="149"/>
      <c r="L159" s="144"/>
      <c r="M159" s="150"/>
      <c r="T159" s="151"/>
      <c r="AT159" s="146" t="s">
        <v>144</v>
      </c>
      <c r="AU159" s="146" t="s">
        <v>80</v>
      </c>
      <c r="AV159" s="12" t="s">
        <v>80</v>
      </c>
      <c r="AW159" s="12" t="s">
        <v>31</v>
      </c>
      <c r="AX159" s="12" t="s">
        <v>70</v>
      </c>
      <c r="AY159" s="146" t="s">
        <v>132</v>
      </c>
    </row>
    <row r="160" spans="2:65" s="13" customFormat="1" ht="11.25" x14ac:dyDescent="0.2">
      <c r="B160" s="152"/>
      <c r="D160" s="145" t="s">
        <v>144</v>
      </c>
      <c r="E160" s="153" t="s">
        <v>3</v>
      </c>
      <c r="F160" s="154" t="s">
        <v>146</v>
      </c>
      <c r="H160" s="155">
        <v>77</v>
      </c>
      <c r="I160" s="156"/>
      <c r="L160" s="152"/>
      <c r="M160" s="157"/>
      <c r="T160" s="158"/>
      <c r="AT160" s="153" t="s">
        <v>144</v>
      </c>
      <c r="AU160" s="153" t="s">
        <v>80</v>
      </c>
      <c r="AV160" s="13" t="s">
        <v>140</v>
      </c>
      <c r="AW160" s="13" t="s">
        <v>31</v>
      </c>
      <c r="AX160" s="13" t="s">
        <v>78</v>
      </c>
      <c r="AY160" s="153" t="s">
        <v>132</v>
      </c>
    </row>
    <row r="161" spans="2:65" s="1" customFormat="1" ht="16.5" customHeight="1" x14ac:dyDescent="0.2">
      <c r="B161" s="126"/>
      <c r="C161" s="159" t="s">
        <v>276</v>
      </c>
      <c r="D161" s="159" t="s">
        <v>197</v>
      </c>
      <c r="E161" s="160" t="s">
        <v>277</v>
      </c>
      <c r="F161" s="161" t="s">
        <v>278</v>
      </c>
      <c r="G161" s="162" t="s">
        <v>207</v>
      </c>
      <c r="H161" s="163">
        <v>56</v>
      </c>
      <c r="I161" s="164"/>
      <c r="J161" s="165">
        <f>ROUND(I161*H161,2)</f>
        <v>0</v>
      </c>
      <c r="K161" s="161" t="s">
        <v>139</v>
      </c>
      <c r="L161" s="166"/>
      <c r="M161" s="167" t="s">
        <v>3</v>
      </c>
      <c r="N161" s="168" t="s">
        <v>41</v>
      </c>
      <c r="P161" s="136">
        <f>O161*H161</f>
        <v>0</v>
      </c>
      <c r="Q161" s="136">
        <v>2.0000000000000001E-4</v>
      </c>
      <c r="R161" s="136">
        <f>Q161*H161</f>
        <v>1.12E-2</v>
      </c>
      <c r="S161" s="136">
        <v>0</v>
      </c>
      <c r="T161" s="137">
        <f>S161*H161</f>
        <v>0</v>
      </c>
      <c r="AR161" s="138" t="s">
        <v>200</v>
      </c>
      <c r="AT161" s="138" t="s">
        <v>197</v>
      </c>
      <c r="AU161" s="138" t="s">
        <v>80</v>
      </c>
      <c r="AY161" s="16" t="s">
        <v>132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6" t="s">
        <v>78</v>
      </c>
      <c r="BK161" s="139">
        <f>ROUND(I161*H161,2)</f>
        <v>0</v>
      </c>
      <c r="BL161" s="16" t="s">
        <v>188</v>
      </c>
      <c r="BM161" s="138" t="s">
        <v>418</v>
      </c>
    </row>
    <row r="162" spans="2:65" s="12" customFormat="1" ht="11.25" x14ac:dyDescent="0.2">
      <c r="B162" s="144"/>
      <c r="D162" s="145" t="s">
        <v>144</v>
      </c>
      <c r="E162" s="146" t="s">
        <v>3</v>
      </c>
      <c r="F162" s="147" t="s">
        <v>280</v>
      </c>
      <c r="H162" s="148">
        <v>56</v>
      </c>
      <c r="I162" s="149"/>
      <c r="L162" s="144"/>
      <c r="M162" s="150"/>
      <c r="T162" s="151"/>
      <c r="AT162" s="146" t="s">
        <v>144</v>
      </c>
      <c r="AU162" s="146" t="s">
        <v>80</v>
      </c>
      <c r="AV162" s="12" t="s">
        <v>80</v>
      </c>
      <c r="AW162" s="12" t="s">
        <v>31</v>
      </c>
      <c r="AX162" s="12" t="s">
        <v>70</v>
      </c>
      <c r="AY162" s="146" t="s">
        <v>132</v>
      </c>
    </row>
    <row r="163" spans="2:65" s="13" customFormat="1" ht="11.25" x14ac:dyDescent="0.2">
      <c r="B163" s="152"/>
      <c r="D163" s="145" t="s">
        <v>144</v>
      </c>
      <c r="E163" s="153" t="s">
        <v>3</v>
      </c>
      <c r="F163" s="154" t="s">
        <v>146</v>
      </c>
      <c r="H163" s="155">
        <v>56</v>
      </c>
      <c r="I163" s="156"/>
      <c r="L163" s="152"/>
      <c r="M163" s="157"/>
      <c r="T163" s="158"/>
      <c r="AT163" s="153" t="s">
        <v>144</v>
      </c>
      <c r="AU163" s="153" t="s">
        <v>80</v>
      </c>
      <c r="AV163" s="13" t="s">
        <v>140</v>
      </c>
      <c r="AW163" s="13" t="s">
        <v>31</v>
      </c>
      <c r="AX163" s="13" t="s">
        <v>78</v>
      </c>
      <c r="AY163" s="153" t="s">
        <v>132</v>
      </c>
    </row>
    <row r="164" spans="2:65" s="1" customFormat="1" ht="21.75" customHeight="1" x14ac:dyDescent="0.2">
      <c r="B164" s="126"/>
      <c r="C164" s="127" t="s">
        <v>281</v>
      </c>
      <c r="D164" s="127" t="s">
        <v>135</v>
      </c>
      <c r="E164" s="128" t="s">
        <v>282</v>
      </c>
      <c r="F164" s="129" t="s">
        <v>283</v>
      </c>
      <c r="G164" s="130" t="s">
        <v>284</v>
      </c>
      <c r="H164" s="131">
        <v>1</v>
      </c>
      <c r="I164" s="132"/>
      <c r="J164" s="133">
        <f>ROUND(I164*H164,2)</f>
        <v>0</v>
      </c>
      <c r="K164" s="129" t="s">
        <v>3</v>
      </c>
      <c r="L164" s="31"/>
      <c r="M164" s="134" t="s">
        <v>3</v>
      </c>
      <c r="N164" s="135" t="s">
        <v>41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188</v>
      </c>
      <c r="AT164" s="138" t="s">
        <v>135</v>
      </c>
      <c r="AU164" s="138" t="s">
        <v>80</v>
      </c>
      <c r="AY164" s="16" t="s">
        <v>132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78</v>
      </c>
      <c r="BK164" s="139">
        <f>ROUND(I164*H164,2)</f>
        <v>0</v>
      </c>
      <c r="BL164" s="16" t="s">
        <v>188</v>
      </c>
      <c r="BM164" s="138" t="s">
        <v>419</v>
      </c>
    </row>
    <row r="165" spans="2:65" s="1" customFormat="1" ht="49.15" customHeight="1" x14ac:dyDescent="0.2">
      <c r="B165" s="126"/>
      <c r="C165" s="127" t="s">
        <v>286</v>
      </c>
      <c r="D165" s="127" t="s">
        <v>135</v>
      </c>
      <c r="E165" s="128" t="s">
        <v>287</v>
      </c>
      <c r="F165" s="129" t="s">
        <v>288</v>
      </c>
      <c r="G165" s="130" t="s">
        <v>162</v>
      </c>
      <c r="H165" s="131">
        <v>3.4830000000000001</v>
      </c>
      <c r="I165" s="132"/>
      <c r="J165" s="133">
        <f>ROUND(I165*H165,2)</f>
        <v>0</v>
      </c>
      <c r="K165" s="129" t="s">
        <v>139</v>
      </c>
      <c r="L165" s="31"/>
      <c r="M165" s="134" t="s">
        <v>3</v>
      </c>
      <c r="N165" s="135" t="s">
        <v>41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188</v>
      </c>
      <c r="AT165" s="138" t="s">
        <v>135</v>
      </c>
      <c r="AU165" s="138" t="s">
        <v>80</v>
      </c>
      <c r="AY165" s="16" t="s">
        <v>132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6" t="s">
        <v>78</v>
      </c>
      <c r="BK165" s="139">
        <f>ROUND(I165*H165,2)</f>
        <v>0</v>
      </c>
      <c r="BL165" s="16" t="s">
        <v>188</v>
      </c>
      <c r="BM165" s="138" t="s">
        <v>420</v>
      </c>
    </row>
    <row r="166" spans="2:65" s="1" customFormat="1" ht="11.25" x14ac:dyDescent="0.2">
      <c r="B166" s="31"/>
      <c r="D166" s="140" t="s">
        <v>142</v>
      </c>
      <c r="F166" s="141" t="s">
        <v>290</v>
      </c>
      <c r="I166" s="142"/>
      <c r="L166" s="31"/>
      <c r="M166" s="143"/>
      <c r="T166" s="52"/>
      <c r="AT166" s="16" t="s">
        <v>142</v>
      </c>
      <c r="AU166" s="16" t="s">
        <v>80</v>
      </c>
    </row>
    <row r="167" spans="2:65" s="1" customFormat="1" ht="49.15" customHeight="1" x14ac:dyDescent="0.2">
      <c r="B167" s="126"/>
      <c r="C167" s="127" t="s">
        <v>291</v>
      </c>
      <c r="D167" s="127" t="s">
        <v>135</v>
      </c>
      <c r="E167" s="128" t="s">
        <v>292</v>
      </c>
      <c r="F167" s="129" t="s">
        <v>293</v>
      </c>
      <c r="G167" s="130" t="s">
        <v>162</v>
      </c>
      <c r="H167" s="131">
        <v>3.4830000000000001</v>
      </c>
      <c r="I167" s="132"/>
      <c r="J167" s="133">
        <f>ROUND(I167*H167,2)</f>
        <v>0</v>
      </c>
      <c r="K167" s="129" t="s">
        <v>139</v>
      </c>
      <c r="L167" s="31"/>
      <c r="M167" s="134" t="s">
        <v>3</v>
      </c>
      <c r="N167" s="135" t="s">
        <v>41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188</v>
      </c>
      <c r="AT167" s="138" t="s">
        <v>135</v>
      </c>
      <c r="AU167" s="138" t="s">
        <v>80</v>
      </c>
      <c r="AY167" s="16" t="s">
        <v>132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6" t="s">
        <v>78</v>
      </c>
      <c r="BK167" s="139">
        <f>ROUND(I167*H167,2)</f>
        <v>0</v>
      </c>
      <c r="BL167" s="16" t="s">
        <v>188</v>
      </c>
      <c r="BM167" s="138" t="s">
        <v>421</v>
      </c>
    </row>
    <row r="168" spans="2:65" s="1" customFormat="1" ht="11.25" x14ac:dyDescent="0.2">
      <c r="B168" s="31"/>
      <c r="D168" s="140" t="s">
        <v>142</v>
      </c>
      <c r="F168" s="141" t="s">
        <v>295</v>
      </c>
      <c r="I168" s="142"/>
      <c r="L168" s="31"/>
      <c r="M168" s="143"/>
      <c r="T168" s="52"/>
      <c r="AT168" s="16" t="s">
        <v>142</v>
      </c>
      <c r="AU168" s="16" t="s">
        <v>80</v>
      </c>
    </row>
    <row r="169" spans="2:65" s="11" customFormat="1" ht="22.9" customHeight="1" x14ac:dyDescent="0.2">
      <c r="B169" s="114"/>
      <c r="D169" s="115" t="s">
        <v>69</v>
      </c>
      <c r="E169" s="124" t="s">
        <v>296</v>
      </c>
      <c r="F169" s="124" t="s">
        <v>297</v>
      </c>
      <c r="I169" s="117"/>
      <c r="J169" s="125">
        <f>BK169</f>
        <v>0</v>
      </c>
      <c r="L169" s="114"/>
      <c r="M169" s="119"/>
      <c r="P169" s="120">
        <f>SUM(P170:P176)</f>
        <v>0</v>
      </c>
      <c r="R169" s="120">
        <f>SUM(R170:R176)</f>
        <v>1.5300000000000001E-2</v>
      </c>
      <c r="T169" s="121">
        <f>SUM(T170:T176)</f>
        <v>0</v>
      </c>
      <c r="AR169" s="115" t="s">
        <v>80</v>
      </c>
      <c r="AT169" s="122" t="s">
        <v>69</v>
      </c>
      <c r="AU169" s="122" t="s">
        <v>78</v>
      </c>
      <c r="AY169" s="115" t="s">
        <v>132</v>
      </c>
      <c r="BK169" s="123">
        <f>SUM(BK170:BK176)</f>
        <v>0</v>
      </c>
    </row>
    <row r="170" spans="2:65" s="1" customFormat="1" ht="37.9" customHeight="1" x14ac:dyDescent="0.2">
      <c r="B170" s="126"/>
      <c r="C170" s="127" t="s">
        <v>298</v>
      </c>
      <c r="D170" s="127" t="s">
        <v>135</v>
      </c>
      <c r="E170" s="128" t="s">
        <v>299</v>
      </c>
      <c r="F170" s="129" t="s">
        <v>300</v>
      </c>
      <c r="G170" s="130" t="s">
        <v>138</v>
      </c>
      <c r="H170" s="131">
        <v>30.6</v>
      </c>
      <c r="I170" s="132"/>
      <c r="J170" s="133">
        <f>ROUND(I170*H170,2)</f>
        <v>0</v>
      </c>
      <c r="K170" s="129" t="s">
        <v>139</v>
      </c>
      <c r="L170" s="31"/>
      <c r="M170" s="134" t="s">
        <v>3</v>
      </c>
      <c r="N170" s="135" t="s">
        <v>41</v>
      </c>
      <c r="P170" s="136">
        <f>O170*H170</f>
        <v>0</v>
      </c>
      <c r="Q170" s="136">
        <v>1.3999999999999999E-4</v>
      </c>
      <c r="R170" s="136">
        <f>Q170*H170</f>
        <v>4.2839999999999996E-3</v>
      </c>
      <c r="S170" s="136">
        <v>0</v>
      </c>
      <c r="T170" s="137">
        <f>S170*H170</f>
        <v>0</v>
      </c>
      <c r="AR170" s="138" t="s">
        <v>188</v>
      </c>
      <c r="AT170" s="138" t="s">
        <v>135</v>
      </c>
      <c r="AU170" s="138" t="s">
        <v>80</v>
      </c>
      <c r="AY170" s="16" t="s">
        <v>132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6" t="s">
        <v>78</v>
      </c>
      <c r="BK170" s="139">
        <f>ROUND(I170*H170,2)</f>
        <v>0</v>
      </c>
      <c r="BL170" s="16" t="s">
        <v>188</v>
      </c>
      <c r="BM170" s="138" t="s">
        <v>422</v>
      </c>
    </row>
    <row r="171" spans="2:65" s="1" customFormat="1" ht="11.25" x14ac:dyDescent="0.2">
      <c r="B171" s="31"/>
      <c r="D171" s="140" t="s">
        <v>142</v>
      </c>
      <c r="F171" s="141" t="s">
        <v>302</v>
      </c>
      <c r="I171" s="142"/>
      <c r="L171" s="31"/>
      <c r="M171" s="143"/>
      <c r="T171" s="52"/>
      <c r="AT171" s="16" t="s">
        <v>142</v>
      </c>
      <c r="AU171" s="16" t="s">
        <v>80</v>
      </c>
    </row>
    <row r="172" spans="2:65" s="1" customFormat="1" ht="19.5" x14ac:dyDescent="0.2">
      <c r="B172" s="31"/>
      <c r="D172" s="145" t="s">
        <v>216</v>
      </c>
      <c r="F172" s="169" t="s">
        <v>303</v>
      </c>
      <c r="I172" s="142"/>
      <c r="L172" s="31"/>
      <c r="M172" s="143"/>
      <c r="T172" s="52"/>
      <c r="AT172" s="16" t="s">
        <v>216</v>
      </c>
      <c r="AU172" s="16" t="s">
        <v>80</v>
      </c>
    </row>
    <row r="173" spans="2:65" s="12" customFormat="1" ht="11.25" x14ac:dyDescent="0.2">
      <c r="B173" s="144"/>
      <c r="D173" s="145" t="s">
        <v>144</v>
      </c>
      <c r="E173" s="146" t="s">
        <v>3</v>
      </c>
      <c r="F173" s="147" t="s">
        <v>304</v>
      </c>
      <c r="H173" s="148">
        <v>30.6</v>
      </c>
      <c r="I173" s="149"/>
      <c r="L173" s="144"/>
      <c r="M173" s="150"/>
      <c r="T173" s="151"/>
      <c r="AT173" s="146" t="s">
        <v>144</v>
      </c>
      <c r="AU173" s="146" t="s">
        <v>80</v>
      </c>
      <c r="AV173" s="12" t="s">
        <v>80</v>
      </c>
      <c r="AW173" s="12" t="s">
        <v>31</v>
      </c>
      <c r="AX173" s="12" t="s">
        <v>70</v>
      </c>
      <c r="AY173" s="146" t="s">
        <v>132</v>
      </c>
    </row>
    <row r="174" spans="2:65" s="13" customFormat="1" ht="11.25" x14ac:dyDescent="0.2">
      <c r="B174" s="152"/>
      <c r="D174" s="145" t="s">
        <v>144</v>
      </c>
      <c r="E174" s="153" t="s">
        <v>3</v>
      </c>
      <c r="F174" s="154" t="s">
        <v>146</v>
      </c>
      <c r="H174" s="155">
        <v>30.6</v>
      </c>
      <c r="I174" s="156"/>
      <c r="L174" s="152"/>
      <c r="M174" s="157"/>
      <c r="T174" s="158"/>
      <c r="AT174" s="153" t="s">
        <v>144</v>
      </c>
      <c r="AU174" s="153" t="s">
        <v>80</v>
      </c>
      <c r="AV174" s="13" t="s">
        <v>140</v>
      </c>
      <c r="AW174" s="13" t="s">
        <v>31</v>
      </c>
      <c r="AX174" s="13" t="s">
        <v>78</v>
      </c>
      <c r="AY174" s="153" t="s">
        <v>132</v>
      </c>
    </row>
    <row r="175" spans="2:65" s="1" customFormat="1" ht="44.25" customHeight="1" x14ac:dyDescent="0.2">
      <c r="B175" s="126"/>
      <c r="C175" s="127" t="s">
        <v>305</v>
      </c>
      <c r="D175" s="127" t="s">
        <v>135</v>
      </c>
      <c r="E175" s="128" t="s">
        <v>306</v>
      </c>
      <c r="F175" s="129" t="s">
        <v>307</v>
      </c>
      <c r="G175" s="130" t="s">
        <v>138</v>
      </c>
      <c r="H175" s="131">
        <v>30.6</v>
      </c>
      <c r="I175" s="132"/>
      <c r="J175" s="133">
        <f>ROUND(I175*H175,2)</f>
        <v>0</v>
      </c>
      <c r="K175" s="129" t="s">
        <v>139</v>
      </c>
      <c r="L175" s="31"/>
      <c r="M175" s="134" t="s">
        <v>3</v>
      </c>
      <c r="N175" s="135" t="s">
        <v>41</v>
      </c>
      <c r="P175" s="136">
        <f>O175*H175</f>
        <v>0</v>
      </c>
      <c r="Q175" s="136">
        <v>3.6000000000000002E-4</v>
      </c>
      <c r="R175" s="136">
        <f>Q175*H175</f>
        <v>1.1016000000000001E-2</v>
      </c>
      <c r="S175" s="136">
        <v>0</v>
      </c>
      <c r="T175" s="137">
        <f>S175*H175</f>
        <v>0</v>
      </c>
      <c r="AR175" s="138" t="s">
        <v>188</v>
      </c>
      <c r="AT175" s="138" t="s">
        <v>135</v>
      </c>
      <c r="AU175" s="138" t="s">
        <v>80</v>
      </c>
      <c r="AY175" s="16" t="s">
        <v>132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6" t="s">
        <v>78</v>
      </c>
      <c r="BK175" s="139">
        <f>ROUND(I175*H175,2)</f>
        <v>0</v>
      </c>
      <c r="BL175" s="16" t="s">
        <v>188</v>
      </c>
      <c r="BM175" s="138" t="s">
        <v>423</v>
      </c>
    </row>
    <row r="176" spans="2:65" s="1" customFormat="1" ht="11.25" x14ac:dyDescent="0.2">
      <c r="B176" s="31"/>
      <c r="D176" s="140" t="s">
        <v>142</v>
      </c>
      <c r="F176" s="141" t="s">
        <v>309</v>
      </c>
      <c r="I176" s="142"/>
      <c r="L176" s="31"/>
      <c r="M176" s="143"/>
      <c r="T176" s="52"/>
      <c r="AT176" s="16" t="s">
        <v>142</v>
      </c>
      <c r="AU176" s="16" t="s">
        <v>80</v>
      </c>
    </row>
    <row r="177" spans="2:65" s="11" customFormat="1" ht="25.9" customHeight="1" x14ac:dyDescent="0.2">
      <c r="B177" s="114"/>
      <c r="D177" s="115" t="s">
        <v>69</v>
      </c>
      <c r="E177" s="116" t="s">
        <v>310</v>
      </c>
      <c r="F177" s="116" t="s">
        <v>311</v>
      </c>
      <c r="I177" s="117"/>
      <c r="J177" s="118">
        <f>BK177</f>
        <v>0</v>
      </c>
      <c r="L177" s="114"/>
      <c r="M177" s="119"/>
      <c r="P177" s="120">
        <f>SUM(P178:P180)</f>
        <v>0</v>
      </c>
      <c r="R177" s="120">
        <f>SUM(R178:R180)</f>
        <v>0</v>
      </c>
      <c r="T177" s="121">
        <f>SUM(T178:T180)</f>
        <v>0</v>
      </c>
      <c r="AR177" s="115" t="s">
        <v>165</v>
      </c>
      <c r="AT177" s="122" t="s">
        <v>69</v>
      </c>
      <c r="AU177" s="122" t="s">
        <v>70</v>
      </c>
      <c r="AY177" s="115" t="s">
        <v>132</v>
      </c>
      <c r="BK177" s="123">
        <f>SUM(BK178:BK180)</f>
        <v>0</v>
      </c>
    </row>
    <row r="178" spans="2:65" s="1" customFormat="1" ht="16.5" customHeight="1" x14ac:dyDescent="0.2">
      <c r="B178" s="126"/>
      <c r="C178" s="127" t="s">
        <v>312</v>
      </c>
      <c r="D178" s="127" t="s">
        <v>135</v>
      </c>
      <c r="E178" s="128" t="s">
        <v>313</v>
      </c>
      <c r="F178" s="129" t="s">
        <v>314</v>
      </c>
      <c r="G178" s="130" t="s">
        <v>315</v>
      </c>
      <c r="H178" s="131">
        <v>1</v>
      </c>
      <c r="I178" s="132"/>
      <c r="J178" s="133">
        <f>ROUND(I178*H178,2)</f>
        <v>0</v>
      </c>
      <c r="K178" s="129" t="s">
        <v>316</v>
      </c>
      <c r="L178" s="31"/>
      <c r="M178" s="134" t="s">
        <v>3</v>
      </c>
      <c r="N178" s="135" t="s">
        <v>41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140</v>
      </c>
      <c r="AT178" s="138" t="s">
        <v>135</v>
      </c>
      <c r="AU178" s="138" t="s">
        <v>78</v>
      </c>
      <c r="AY178" s="16" t="s">
        <v>132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78</v>
      </c>
      <c r="BK178" s="139">
        <f>ROUND(I178*H178,2)</f>
        <v>0</v>
      </c>
      <c r="BL178" s="16" t="s">
        <v>140</v>
      </c>
      <c r="BM178" s="138" t="s">
        <v>424</v>
      </c>
    </row>
    <row r="179" spans="2:65" s="1" customFormat="1" ht="24.2" customHeight="1" x14ac:dyDescent="0.2">
      <c r="B179" s="126"/>
      <c r="C179" s="127" t="s">
        <v>318</v>
      </c>
      <c r="D179" s="127" t="s">
        <v>135</v>
      </c>
      <c r="E179" s="128" t="s">
        <v>319</v>
      </c>
      <c r="F179" s="129" t="s">
        <v>320</v>
      </c>
      <c r="G179" s="130" t="s">
        <v>321</v>
      </c>
      <c r="H179" s="131">
        <v>95</v>
      </c>
      <c r="I179" s="132"/>
      <c r="J179" s="133">
        <f>ROUND(I179*H179,2)</f>
        <v>0</v>
      </c>
      <c r="K179" s="129" t="s">
        <v>3</v>
      </c>
      <c r="L179" s="31"/>
      <c r="M179" s="134" t="s">
        <v>3</v>
      </c>
      <c r="N179" s="135" t="s">
        <v>41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140</v>
      </c>
      <c r="AT179" s="138" t="s">
        <v>135</v>
      </c>
      <c r="AU179" s="138" t="s">
        <v>78</v>
      </c>
      <c r="AY179" s="16" t="s">
        <v>132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6" t="s">
        <v>78</v>
      </c>
      <c r="BK179" s="139">
        <f>ROUND(I179*H179,2)</f>
        <v>0</v>
      </c>
      <c r="BL179" s="16" t="s">
        <v>140</v>
      </c>
      <c r="BM179" s="138" t="s">
        <v>425</v>
      </c>
    </row>
    <row r="180" spans="2:65" s="1" customFormat="1" ht="24.2" customHeight="1" x14ac:dyDescent="0.2">
      <c r="B180" s="126"/>
      <c r="C180" s="127" t="s">
        <v>200</v>
      </c>
      <c r="D180" s="127" t="s">
        <v>135</v>
      </c>
      <c r="E180" s="128" t="s">
        <v>323</v>
      </c>
      <c r="F180" s="129" t="s">
        <v>324</v>
      </c>
      <c r="G180" s="130" t="s">
        <v>321</v>
      </c>
      <c r="H180" s="131">
        <v>95</v>
      </c>
      <c r="I180" s="132"/>
      <c r="J180" s="133">
        <f>ROUND(I180*H180,2)</f>
        <v>0</v>
      </c>
      <c r="K180" s="129" t="s">
        <v>3</v>
      </c>
      <c r="L180" s="31"/>
      <c r="M180" s="170" t="s">
        <v>3</v>
      </c>
      <c r="N180" s="171" t="s">
        <v>41</v>
      </c>
      <c r="O180" s="172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AR180" s="138" t="s">
        <v>140</v>
      </c>
      <c r="AT180" s="138" t="s">
        <v>135</v>
      </c>
      <c r="AU180" s="138" t="s">
        <v>78</v>
      </c>
      <c r="AY180" s="16" t="s">
        <v>132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78</v>
      </c>
      <c r="BK180" s="139">
        <f>ROUND(I180*H180,2)</f>
        <v>0</v>
      </c>
      <c r="BL180" s="16" t="s">
        <v>140</v>
      </c>
      <c r="BM180" s="138" t="s">
        <v>426</v>
      </c>
    </row>
    <row r="181" spans="2:65" s="1" customFormat="1" ht="6.95" customHeight="1" x14ac:dyDescent="0.2">
      <c r="B181" s="40"/>
      <c r="C181" s="41"/>
      <c r="D181" s="41"/>
      <c r="E181" s="41"/>
      <c r="F181" s="41"/>
      <c r="G181" s="41"/>
      <c r="H181" s="41"/>
      <c r="I181" s="41"/>
      <c r="J181" s="41"/>
      <c r="K181" s="41"/>
      <c r="L181" s="31"/>
    </row>
  </sheetData>
  <autoFilter ref="C86:K180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400-000000000000}"/>
    <hyperlink ref="F95" r:id="rId2" xr:uid="{00000000-0004-0000-0400-000001000000}"/>
    <hyperlink ref="F99" r:id="rId3" xr:uid="{00000000-0004-0000-0400-000002000000}"/>
    <hyperlink ref="F104" r:id="rId4" xr:uid="{00000000-0004-0000-0400-000003000000}"/>
    <hyperlink ref="F106" r:id="rId5" xr:uid="{00000000-0004-0000-0400-000004000000}"/>
    <hyperlink ref="F108" r:id="rId6" xr:uid="{00000000-0004-0000-0400-000005000000}"/>
    <hyperlink ref="F110" r:id="rId7" xr:uid="{00000000-0004-0000-0400-000006000000}"/>
    <hyperlink ref="F114" r:id="rId8" xr:uid="{00000000-0004-0000-0400-000007000000}"/>
    <hyperlink ref="F118" r:id="rId9" xr:uid="{00000000-0004-0000-0400-000008000000}"/>
    <hyperlink ref="F128" r:id="rId10" xr:uid="{00000000-0004-0000-0400-000009000000}"/>
    <hyperlink ref="F135" r:id="rId11" xr:uid="{00000000-0004-0000-0400-00000A000000}"/>
    <hyperlink ref="F137" r:id="rId12" xr:uid="{00000000-0004-0000-0400-00000B000000}"/>
    <hyperlink ref="F140" r:id="rId13" xr:uid="{00000000-0004-0000-0400-00000C000000}"/>
    <hyperlink ref="F144" r:id="rId14" xr:uid="{00000000-0004-0000-0400-00000D000000}"/>
    <hyperlink ref="F146" r:id="rId15" xr:uid="{00000000-0004-0000-0400-00000E000000}"/>
    <hyperlink ref="F149" r:id="rId16" xr:uid="{00000000-0004-0000-0400-00000F000000}"/>
    <hyperlink ref="F152" r:id="rId17" xr:uid="{00000000-0004-0000-0400-000010000000}"/>
    <hyperlink ref="F156" r:id="rId18" xr:uid="{00000000-0004-0000-0400-000011000000}"/>
    <hyperlink ref="F166" r:id="rId19" xr:uid="{00000000-0004-0000-0400-000012000000}"/>
    <hyperlink ref="F168" r:id="rId20" xr:uid="{00000000-0004-0000-0400-000013000000}"/>
    <hyperlink ref="F171" r:id="rId21" xr:uid="{00000000-0004-0000-0400-000014000000}"/>
    <hyperlink ref="F176" r:id="rId22" xr:uid="{00000000-0004-0000-04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7" t="s">
        <v>6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6" t="s">
        <v>92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 x14ac:dyDescent="0.2">
      <c r="B4" s="19"/>
      <c r="D4" s="20" t="s">
        <v>102</v>
      </c>
      <c r="L4" s="19"/>
      <c r="M4" s="84" t="s">
        <v>11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26.25" customHeight="1" x14ac:dyDescent="0.2">
      <c r="B7" s="19"/>
      <c r="E7" s="298" t="str">
        <f>'Rekapitulace stavby'!K6</f>
        <v>Milovice-Výměna oken v panelových domech, ulice Topolová, č.p. 594-596, 597-599, 614-615</v>
      </c>
      <c r="F7" s="299"/>
      <c r="G7" s="299"/>
      <c r="H7" s="299"/>
      <c r="L7" s="19"/>
    </row>
    <row r="8" spans="2:46" s="1" customFormat="1" ht="12" customHeight="1" x14ac:dyDescent="0.2">
      <c r="B8" s="31"/>
      <c r="D8" s="26" t="s">
        <v>103</v>
      </c>
      <c r="L8" s="31"/>
    </row>
    <row r="9" spans="2:46" s="1" customFormat="1" ht="16.5" customHeight="1" x14ac:dyDescent="0.2">
      <c r="B9" s="31"/>
      <c r="E9" s="260" t="s">
        <v>427</v>
      </c>
      <c r="F9" s="300"/>
      <c r="G9" s="300"/>
      <c r="H9" s="300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26</v>
      </c>
      <c r="I12" s="26" t="s">
        <v>22</v>
      </c>
      <c r="J12" s="48" t="str">
        <f>'Rekapitulace stavby'!AN8</f>
        <v>10. 8. 2022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 x14ac:dyDescent="0.2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301" t="str">
        <f>'Rekapitulace stavby'!E14</f>
        <v>Vyplň údaj</v>
      </c>
      <c r="F18" s="281"/>
      <c r="G18" s="281"/>
      <c r="H18" s="28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 x14ac:dyDescent="0.2">
      <c r="B21" s="31"/>
      <c r="E21" s="24" t="s">
        <v>26</v>
      </c>
      <c r="I21" s="26" t="s">
        <v>27</v>
      </c>
      <c r="J21" s="24" t="s">
        <v>3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25</v>
      </c>
      <c r="J23" s="24" t="s">
        <v>3</v>
      </c>
      <c r="L23" s="31"/>
    </row>
    <row r="24" spans="2:12" s="1" customFormat="1" ht="18" customHeight="1" x14ac:dyDescent="0.2">
      <c r="B24" s="31"/>
      <c r="E24" s="24" t="s">
        <v>33</v>
      </c>
      <c r="I24" s="26" t="s">
        <v>27</v>
      </c>
      <c r="J24" s="24" t="s">
        <v>3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85"/>
      <c r="E27" s="286" t="s">
        <v>3</v>
      </c>
      <c r="F27" s="286"/>
      <c r="G27" s="286"/>
      <c r="H27" s="286"/>
      <c r="L27" s="85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 x14ac:dyDescent="0.2">
      <c r="B30" s="31"/>
      <c r="D30" s="86" t="s">
        <v>36</v>
      </c>
      <c r="J30" s="62">
        <f>ROUND(J87, 2)</f>
        <v>0</v>
      </c>
      <c r="L30" s="31"/>
    </row>
    <row r="31" spans="2:12" s="1" customFormat="1" ht="6.95" customHeight="1" x14ac:dyDescent="0.2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 x14ac:dyDescent="0.2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 x14ac:dyDescent="0.2">
      <c r="B33" s="31"/>
      <c r="D33" s="51" t="s">
        <v>40</v>
      </c>
      <c r="E33" s="26" t="s">
        <v>41</v>
      </c>
      <c r="F33" s="87">
        <f>ROUND((SUM(BE87:BE179)),  2)</f>
        <v>0</v>
      </c>
      <c r="I33" s="88">
        <v>0.21</v>
      </c>
      <c r="J33" s="87">
        <f>ROUND(((SUM(BE87:BE179))*I33),  2)</f>
        <v>0</v>
      </c>
      <c r="L33" s="31"/>
    </row>
    <row r="34" spans="2:12" s="1" customFormat="1" ht="14.45" customHeight="1" x14ac:dyDescent="0.2">
      <c r="B34" s="31"/>
      <c r="E34" s="26" t="s">
        <v>42</v>
      </c>
      <c r="F34" s="87">
        <f>ROUND((SUM(BF87:BF179)),  2)</f>
        <v>0</v>
      </c>
      <c r="I34" s="88">
        <v>0.15</v>
      </c>
      <c r="J34" s="87">
        <f>ROUND(((SUM(BF87:BF179))*I34),  2)</f>
        <v>0</v>
      </c>
      <c r="L34" s="31"/>
    </row>
    <row r="35" spans="2:12" s="1" customFormat="1" ht="14.45" hidden="1" customHeight="1" x14ac:dyDescent="0.2">
      <c r="B35" s="31"/>
      <c r="E35" s="26" t="s">
        <v>43</v>
      </c>
      <c r="F35" s="87">
        <f>ROUND((SUM(BG87:BG179)),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 x14ac:dyDescent="0.2">
      <c r="B36" s="31"/>
      <c r="E36" s="26" t="s">
        <v>44</v>
      </c>
      <c r="F36" s="87">
        <f>ROUND((SUM(BH87:BH179)),  2)</f>
        <v>0</v>
      </c>
      <c r="I36" s="88">
        <v>0.15</v>
      </c>
      <c r="J36" s="87">
        <f>0</f>
        <v>0</v>
      </c>
      <c r="L36" s="31"/>
    </row>
    <row r="37" spans="2:12" s="1" customFormat="1" ht="14.45" hidden="1" customHeight="1" x14ac:dyDescent="0.2">
      <c r="B37" s="31"/>
      <c r="E37" s="26" t="s">
        <v>45</v>
      </c>
      <c r="F37" s="87">
        <f>ROUND((SUM(BI87:BI179)),  2)</f>
        <v>0</v>
      </c>
      <c r="I37" s="88">
        <v>0</v>
      </c>
      <c r="J37" s="87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89"/>
      <c r="D39" s="90" t="s">
        <v>46</v>
      </c>
      <c r="E39" s="53"/>
      <c r="F39" s="53"/>
      <c r="G39" s="91" t="s">
        <v>47</v>
      </c>
      <c r="H39" s="92" t="s">
        <v>48</v>
      </c>
      <c r="I39" s="53"/>
      <c r="J39" s="93">
        <f>SUM(J30:J37)</f>
        <v>0</v>
      </c>
      <c r="K39" s="94"/>
      <c r="L39" s="31"/>
    </row>
    <row r="40" spans="2:12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 x14ac:dyDescent="0.2">
      <c r="B45" s="31"/>
      <c r="C45" s="20" t="s">
        <v>105</v>
      </c>
      <c r="L45" s="31"/>
    </row>
    <row r="46" spans="2:12" s="1" customFormat="1" ht="6.95" customHeight="1" x14ac:dyDescent="0.2">
      <c r="B46" s="31"/>
      <c r="L46" s="31"/>
    </row>
    <row r="47" spans="2:12" s="1" customFormat="1" ht="12" customHeight="1" x14ac:dyDescent="0.2">
      <c r="B47" s="31"/>
      <c r="C47" s="26" t="s">
        <v>16</v>
      </c>
      <c r="L47" s="31"/>
    </row>
    <row r="48" spans="2:12" s="1" customFormat="1" ht="26.25" customHeight="1" x14ac:dyDescent="0.2">
      <c r="B48" s="31"/>
      <c r="E48" s="298" t="str">
        <f>E7</f>
        <v>Milovice-Výměna oken v panelových domech, ulice Topolová, č.p. 594-596, 597-599, 614-615</v>
      </c>
      <c r="F48" s="299"/>
      <c r="G48" s="299"/>
      <c r="H48" s="299"/>
      <c r="L48" s="31"/>
    </row>
    <row r="49" spans="2:47" s="1" customFormat="1" ht="12" customHeight="1" x14ac:dyDescent="0.2">
      <c r="B49" s="31"/>
      <c r="C49" s="26" t="s">
        <v>103</v>
      </c>
      <c r="L49" s="31"/>
    </row>
    <row r="50" spans="2:47" s="1" customFormat="1" ht="16.5" customHeight="1" x14ac:dyDescent="0.2">
      <c r="B50" s="31"/>
      <c r="E50" s="260" t="str">
        <f>E9</f>
        <v>Objekt5 - 598</v>
      </c>
      <c r="F50" s="300"/>
      <c r="G50" s="300"/>
      <c r="H50" s="300"/>
      <c r="L50" s="31"/>
    </row>
    <row r="51" spans="2:47" s="1" customFormat="1" ht="6.95" customHeight="1" x14ac:dyDescent="0.2">
      <c r="B51" s="31"/>
      <c r="L51" s="31"/>
    </row>
    <row r="52" spans="2:47" s="1" customFormat="1" ht="12" customHeight="1" x14ac:dyDescent="0.2">
      <c r="B52" s="31"/>
      <c r="C52" s="26" t="s">
        <v>20</v>
      </c>
      <c r="F52" s="24" t="str">
        <f>F12</f>
        <v xml:space="preserve"> </v>
      </c>
      <c r="I52" s="26" t="s">
        <v>22</v>
      </c>
      <c r="J52" s="48" t="str">
        <f>IF(J12="","",J12)</f>
        <v>10. 8. 2022</v>
      </c>
      <c r="L52" s="31"/>
    </row>
    <row r="53" spans="2:47" s="1" customFormat="1" ht="6.95" customHeight="1" x14ac:dyDescent="0.2">
      <c r="B53" s="31"/>
      <c r="L53" s="31"/>
    </row>
    <row r="54" spans="2:47" s="1" customFormat="1" ht="15.2" customHeight="1" x14ac:dyDescent="0.2">
      <c r="B54" s="31"/>
      <c r="C54" s="26" t="s">
        <v>24</v>
      </c>
      <c r="F54" s="24" t="str">
        <f>E15</f>
        <v xml:space="preserve"> </v>
      </c>
      <c r="I54" s="26" t="s">
        <v>30</v>
      </c>
      <c r="J54" s="29" t="str">
        <f>E21</f>
        <v xml:space="preserve"> </v>
      </c>
      <c r="L54" s="31"/>
    </row>
    <row r="55" spans="2:47" s="1" customFormat="1" ht="15.2" customHeight="1" x14ac:dyDescent="0.2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Budgets4u s.r.o.</v>
      </c>
      <c r="L55" s="31"/>
    </row>
    <row r="56" spans="2:47" s="1" customFormat="1" ht="10.35" customHeight="1" x14ac:dyDescent="0.2">
      <c r="B56" s="31"/>
      <c r="L56" s="31"/>
    </row>
    <row r="57" spans="2:47" s="1" customFormat="1" ht="29.25" customHeight="1" x14ac:dyDescent="0.2">
      <c r="B57" s="31"/>
      <c r="C57" s="95" t="s">
        <v>106</v>
      </c>
      <c r="D57" s="89"/>
      <c r="E57" s="89"/>
      <c r="F57" s="89"/>
      <c r="G57" s="89"/>
      <c r="H57" s="89"/>
      <c r="I57" s="89"/>
      <c r="J57" s="96" t="s">
        <v>107</v>
      </c>
      <c r="K57" s="89"/>
      <c r="L57" s="31"/>
    </row>
    <row r="58" spans="2:47" s="1" customFormat="1" ht="10.35" customHeight="1" x14ac:dyDescent="0.2">
      <c r="B58" s="31"/>
      <c r="L58" s="31"/>
    </row>
    <row r="59" spans="2:47" s="1" customFormat="1" ht="22.9" customHeight="1" x14ac:dyDescent="0.2">
      <c r="B59" s="31"/>
      <c r="C59" s="97" t="s">
        <v>68</v>
      </c>
      <c r="J59" s="62">
        <f>J87</f>
        <v>0</v>
      </c>
      <c r="L59" s="31"/>
      <c r="AU59" s="16" t="s">
        <v>108</v>
      </c>
    </row>
    <row r="60" spans="2:47" s="8" customFormat="1" ht="24.95" customHeight="1" x14ac:dyDescent="0.2">
      <c r="B60" s="98"/>
      <c r="D60" s="99" t="s">
        <v>109</v>
      </c>
      <c r="E60" s="100"/>
      <c r="F60" s="100"/>
      <c r="G60" s="100"/>
      <c r="H60" s="100"/>
      <c r="I60" s="100"/>
      <c r="J60" s="101">
        <f>J88</f>
        <v>0</v>
      </c>
      <c r="L60" s="98"/>
    </row>
    <row r="61" spans="2:47" s="9" customFormat="1" ht="19.899999999999999" customHeight="1" x14ac:dyDescent="0.2">
      <c r="B61" s="102"/>
      <c r="D61" s="103" t="s">
        <v>110</v>
      </c>
      <c r="E61" s="104"/>
      <c r="F61" s="104"/>
      <c r="G61" s="104"/>
      <c r="H61" s="104"/>
      <c r="I61" s="104"/>
      <c r="J61" s="105">
        <f>J89</f>
        <v>0</v>
      </c>
      <c r="L61" s="102"/>
    </row>
    <row r="62" spans="2:47" s="9" customFormat="1" ht="19.899999999999999" customHeight="1" x14ac:dyDescent="0.2">
      <c r="B62" s="102"/>
      <c r="D62" s="103" t="s">
        <v>111</v>
      </c>
      <c r="E62" s="104"/>
      <c r="F62" s="104"/>
      <c r="G62" s="104"/>
      <c r="H62" s="104"/>
      <c r="I62" s="104"/>
      <c r="J62" s="105">
        <f>J102</f>
        <v>0</v>
      </c>
      <c r="L62" s="102"/>
    </row>
    <row r="63" spans="2:47" s="8" customFormat="1" ht="24.95" customHeight="1" x14ac:dyDescent="0.2">
      <c r="B63" s="98"/>
      <c r="D63" s="99" t="s">
        <v>112</v>
      </c>
      <c r="E63" s="100"/>
      <c r="F63" s="100"/>
      <c r="G63" s="100"/>
      <c r="H63" s="100"/>
      <c r="I63" s="100"/>
      <c r="J63" s="101">
        <f>J111</f>
        <v>0</v>
      </c>
      <c r="L63" s="98"/>
    </row>
    <row r="64" spans="2:47" s="9" customFormat="1" ht="19.899999999999999" customHeight="1" x14ac:dyDescent="0.2">
      <c r="B64" s="102"/>
      <c r="D64" s="103" t="s">
        <v>113</v>
      </c>
      <c r="E64" s="104"/>
      <c r="F64" s="104"/>
      <c r="G64" s="104"/>
      <c r="H64" s="104"/>
      <c r="I64" s="104"/>
      <c r="J64" s="105">
        <f>J112</f>
        <v>0</v>
      </c>
      <c r="L64" s="102"/>
    </row>
    <row r="65" spans="2:12" s="9" customFormat="1" ht="19.899999999999999" customHeight="1" x14ac:dyDescent="0.2">
      <c r="B65" s="102"/>
      <c r="D65" s="103" t="s">
        <v>114</v>
      </c>
      <c r="E65" s="104"/>
      <c r="F65" s="104"/>
      <c r="G65" s="104"/>
      <c r="H65" s="104"/>
      <c r="I65" s="104"/>
      <c r="J65" s="105">
        <f>J137</f>
        <v>0</v>
      </c>
      <c r="L65" s="102"/>
    </row>
    <row r="66" spans="2:12" s="9" customFormat="1" ht="19.899999999999999" customHeight="1" x14ac:dyDescent="0.2">
      <c r="B66" s="102"/>
      <c r="D66" s="103" t="s">
        <v>115</v>
      </c>
      <c r="E66" s="104"/>
      <c r="F66" s="104"/>
      <c r="G66" s="104"/>
      <c r="H66" s="104"/>
      <c r="I66" s="104"/>
      <c r="J66" s="105">
        <f>J168</f>
        <v>0</v>
      </c>
      <c r="L66" s="102"/>
    </row>
    <row r="67" spans="2:12" s="8" customFormat="1" ht="24.95" customHeight="1" x14ac:dyDescent="0.2">
      <c r="B67" s="98"/>
      <c r="D67" s="99" t="s">
        <v>116</v>
      </c>
      <c r="E67" s="100"/>
      <c r="F67" s="100"/>
      <c r="G67" s="100"/>
      <c r="H67" s="100"/>
      <c r="I67" s="100"/>
      <c r="J67" s="101">
        <f>J176</f>
        <v>0</v>
      </c>
      <c r="L67" s="98"/>
    </row>
    <row r="68" spans="2:12" s="1" customFormat="1" ht="21.75" customHeight="1" x14ac:dyDescent="0.2">
      <c r="B68" s="31"/>
      <c r="L68" s="31"/>
    </row>
    <row r="69" spans="2:12" s="1" customFormat="1" ht="6.95" customHeight="1" x14ac:dyDescent="0.2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5" customHeight="1" x14ac:dyDescent="0.2">
      <c r="B74" s="31"/>
      <c r="C74" s="20" t="s">
        <v>117</v>
      </c>
      <c r="L74" s="31"/>
    </row>
    <row r="75" spans="2:12" s="1" customFormat="1" ht="6.95" customHeight="1" x14ac:dyDescent="0.2">
      <c r="B75" s="31"/>
      <c r="L75" s="31"/>
    </row>
    <row r="76" spans="2:12" s="1" customFormat="1" ht="12" customHeight="1" x14ac:dyDescent="0.2">
      <c r="B76" s="31"/>
      <c r="C76" s="26" t="s">
        <v>16</v>
      </c>
      <c r="L76" s="31"/>
    </row>
    <row r="77" spans="2:12" s="1" customFormat="1" ht="26.25" customHeight="1" x14ac:dyDescent="0.2">
      <c r="B77" s="31"/>
      <c r="E77" s="298" t="str">
        <f>E7</f>
        <v>Milovice-Výměna oken v panelových domech, ulice Topolová, č.p. 594-596, 597-599, 614-615</v>
      </c>
      <c r="F77" s="299"/>
      <c r="G77" s="299"/>
      <c r="H77" s="299"/>
      <c r="L77" s="31"/>
    </row>
    <row r="78" spans="2:12" s="1" customFormat="1" ht="12" customHeight="1" x14ac:dyDescent="0.2">
      <c r="B78" s="31"/>
      <c r="C78" s="26" t="s">
        <v>103</v>
      </c>
      <c r="L78" s="31"/>
    </row>
    <row r="79" spans="2:12" s="1" customFormat="1" ht="16.5" customHeight="1" x14ac:dyDescent="0.2">
      <c r="B79" s="31"/>
      <c r="E79" s="260" t="str">
        <f>E9</f>
        <v>Objekt5 - 598</v>
      </c>
      <c r="F79" s="300"/>
      <c r="G79" s="300"/>
      <c r="H79" s="300"/>
      <c r="L79" s="31"/>
    </row>
    <row r="80" spans="2:12" s="1" customFormat="1" ht="6.95" customHeight="1" x14ac:dyDescent="0.2">
      <c r="B80" s="31"/>
      <c r="L80" s="31"/>
    </row>
    <row r="81" spans="2:65" s="1" customFormat="1" ht="12" customHeight="1" x14ac:dyDescent="0.2">
      <c r="B81" s="31"/>
      <c r="C81" s="26" t="s">
        <v>20</v>
      </c>
      <c r="F81" s="24" t="str">
        <f>F12</f>
        <v xml:space="preserve"> </v>
      </c>
      <c r="I81" s="26" t="s">
        <v>22</v>
      </c>
      <c r="J81" s="48" t="str">
        <f>IF(J12="","",J12)</f>
        <v>10. 8. 2022</v>
      </c>
      <c r="L81" s="31"/>
    </row>
    <row r="82" spans="2:65" s="1" customFormat="1" ht="6.95" customHeight="1" x14ac:dyDescent="0.2">
      <c r="B82" s="31"/>
      <c r="L82" s="31"/>
    </row>
    <row r="83" spans="2:65" s="1" customFormat="1" ht="15.2" customHeight="1" x14ac:dyDescent="0.2">
      <c r="B83" s="31"/>
      <c r="C83" s="26" t="s">
        <v>24</v>
      </c>
      <c r="F83" s="24" t="str">
        <f>E15</f>
        <v xml:space="preserve"> </v>
      </c>
      <c r="I83" s="26" t="s">
        <v>30</v>
      </c>
      <c r="J83" s="29" t="str">
        <f>E21</f>
        <v xml:space="preserve"> </v>
      </c>
      <c r="L83" s="31"/>
    </row>
    <row r="84" spans="2:65" s="1" customFormat="1" ht="15.2" customHeight="1" x14ac:dyDescent="0.2">
      <c r="B84" s="31"/>
      <c r="C84" s="26" t="s">
        <v>28</v>
      </c>
      <c r="F84" s="24" t="str">
        <f>IF(E18="","",E18)</f>
        <v>Vyplň údaj</v>
      </c>
      <c r="I84" s="26" t="s">
        <v>32</v>
      </c>
      <c r="J84" s="29" t="str">
        <f>E24</f>
        <v>Budgets4u s.r.o.</v>
      </c>
      <c r="L84" s="31"/>
    </row>
    <row r="85" spans="2:65" s="1" customFormat="1" ht="10.35" customHeight="1" x14ac:dyDescent="0.2">
      <c r="B85" s="31"/>
      <c r="L85" s="31"/>
    </row>
    <row r="86" spans="2:65" s="10" customFormat="1" ht="29.25" customHeight="1" x14ac:dyDescent="0.2">
      <c r="B86" s="106"/>
      <c r="C86" s="107" t="s">
        <v>118</v>
      </c>
      <c r="D86" s="108" t="s">
        <v>55</v>
      </c>
      <c r="E86" s="108" t="s">
        <v>51</v>
      </c>
      <c r="F86" s="108" t="s">
        <v>52</v>
      </c>
      <c r="G86" s="108" t="s">
        <v>119</v>
      </c>
      <c r="H86" s="108" t="s">
        <v>120</v>
      </c>
      <c r="I86" s="108" t="s">
        <v>121</v>
      </c>
      <c r="J86" s="108" t="s">
        <v>107</v>
      </c>
      <c r="K86" s="109" t="s">
        <v>122</v>
      </c>
      <c r="L86" s="106"/>
      <c r="M86" s="55" t="s">
        <v>3</v>
      </c>
      <c r="N86" s="56" t="s">
        <v>40</v>
      </c>
      <c r="O86" s="56" t="s">
        <v>123</v>
      </c>
      <c r="P86" s="56" t="s">
        <v>124</v>
      </c>
      <c r="Q86" s="56" t="s">
        <v>125</v>
      </c>
      <c r="R86" s="56" t="s">
        <v>126</v>
      </c>
      <c r="S86" s="56" t="s">
        <v>127</v>
      </c>
      <c r="T86" s="57" t="s">
        <v>128</v>
      </c>
    </row>
    <row r="87" spans="2:65" s="1" customFormat="1" ht="22.9" customHeight="1" x14ac:dyDescent="0.25">
      <c r="B87" s="31"/>
      <c r="C87" s="60" t="s">
        <v>129</v>
      </c>
      <c r="J87" s="110">
        <f>BK87</f>
        <v>0</v>
      </c>
      <c r="L87" s="31"/>
      <c r="M87" s="58"/>
      <c r="N87" s="49"/>
      <c r="O87" s="49"/>
      <c r="P87" s="111">
        <f>P88+P111+P176</f>
        <v>0</v>
      </c>
      <c r="Q87" s="49"/>
      <c r="R87" s="111">
        <f>R88+R111+R176</f>
        <v>4.3471472000000002</v>
      </c>
      <c r="S87" s="49"/>
      <c r="T87" s="112">
        <f>T88+T111+T176</f>
        <v>6.7288220000000001</v>
      </c>
      <c r="AT87" s="16" t="s">
        <v>69</v>
      </c>
      <c r="AU87" s="16" t="s">
        <v>108</v>
      </c>
      <c r="BK87" s="113">
        <f>BK88+BK111+BK176</f>
        <v>0</v>
      </c>
    </row>
    <row r="88" spans="2:65" s="11" customFormat="1" ht="25.9" customHeight="1" x14ac:dyDescent="0.2">
      <c r="B88" s="114"/>
      <c r="D88" s="115" t="s">
        <v>69</v>
      </c>
      <c r="E88" s="116" t="s">
        <v>130</v>
      </c>
      <c r="F88" s="116" t="s">
        <v>131</v>
      </c>
      <c r="I88" s="117"/>
      <c r="J88" s="118">
        <f>BK88</f>
        <v>0</v>
      </c>
      <c r="L88" s="114"/>
      <c r="M88" s="119"/>
      <c r="P88" s="120">
        <f>P89+P102</f>
        <v>0</v>
      </c>
      <c r="R88" s="120">
        <f>R89+R102</f>
        <v>0</v>
      </c>
      <c r="T88" s="121">
        <f>T89+T102</f>
        <v>6.3572100000000002</v>
      </c>
      <c r="AR88" s="115" t="s">
        <v>78</v>
      </c>
      <c r="AT88" s="122" t="s">
        <v>69</v>
      </c>
      <c r="AU88" s="122" t="s">
        <v>70</v>
      </c>
      <c r="AY88" s="115" t="s">
        <v>132</v>
      </c>
      <c r="BK88" s="123">
        <f>BK89+BK102</f>
        <v>0</v>
      </c>
    </row>
    <row r="89" spans="2:65" s="11" customFormat="1" ht="22.9" customHeight="1" x14ac:dyDescent="0.2">
      <c r="B89" s="114"/>
      <c r="D89" s="115" t="s">
        <v>69</v>
      </c>
      <c r="E89" s="124" t="s">
        <v>133</v>
      </c>
      <c r="F89" s="124" t="s">
        <v>134</v>
      </c>
      <c r="I89" s="117"/>
      <c r="J89" s="125">
        <f>BK89</f>
        <v>0</v>
      </c>
      <c r="L89" s="114"/>
      <c r="M89" s="119"/>
      <c r="P89" s="120">
        <f>SUM(P90:P101)</f>
        <v>0</v>
      </c>
      <c r="R89" s="120">
        <f>SUM(R90:R101)</f>
        <v>0</v>
      </c>
      <c r="T89" s="121">
        <f>SUM(T90:T101)</f>
        <v>6.3572100000000002</v>
      </c>
      <c r="AR89" s="115" t="s">
        <v>78</v>
      </c>
      <c r="AT89" s="122" t="s">
        <v>69</v>
      </c>
      <c r="AU89" s="122" t="s">
        <v>78</v>
      </c>
      <c r="AY89" s="115" t="s">
        <v>132</v>
      </c>
      <c r="BK89" s="123">
        <f>SUM(BK90:BK101)</f>
        <v>0</v>
      </c>
    </row>
    <row r="90" spans="2:65" s="1" customFormat="1" ht="33" customHeight="1" x14ac:dyDescent="0.2">
      <c r="B90" s="126"/>
      <c r="C90" s="127" t="s">
        <v>78</v>
      </c>
      <c r="D90" s="127" t="s">
        <v>135</v>
      </c>
      <c r="E90" s="128" t="s">
        <v>136</v>
      </c>
      <c r="F90" s="129" t="s">
        <v>137</v>
      </c>
      <c r="G90" s="130" t="s">
        <v>138</v>
      </c>
      <c r="H90" s="131">
        <v>15.39</v>
      </c>
      <c r="I90" s="132"/>
      <c r="J90" s="133">
        <f>ROUND(I90*H90,2)</f>
        <v>0</v>
      </c>
      <c r="K90" s="129" t="s">
        <v>139</v>
      </c>
      <c r="L90" s="31"/>
      <c r="M90" s="134" t="s">
        <v>3</v>
      </c>
      <c r="N90" s="135" t="s">
        <v>41</v>
      </c>
      <c r="P90" s="136">
        <f>O90*H90</f>
        <v>0</v>
      </c>
      <c r="Q90" s="136">
        <v>0</v>
      </c>
      <c r="R90" s="136">
        <f>Q90*H90</f>
        <v>0</v>
      </c>
      <c r="S90" s="136">
        <v>5.8999999999999997E-2</v>
      </c>
      <c r="T90" s="137">
        <f>S90*H90</f>
        <v>0.90800999999999998</v>
      </c>
      <c r="AR90" s="138" t="s">
        <v>140</v>
      </c>
      <c r="AT90" s="138" t="s">
        <v>135</v>
      </c>
      <c r="AU90" s="138" t="s">
        <v>80</v>
      </c>
      <c r="AY90" s="16" t="s">
        <v>132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6" t="s">
        <v>78</v>
      </c>
      <c r="BK90" s="139">
        <f>ROUND(I90*H90,2)</f>
        <v>0</v>
      </c>
      <c r="BL90" s="16" t="s">
        <v>140</v>
      </c>
      <c r="BM90" s="138" t="s">
        <v>428</v>
      </c>
    </row>
    <row r="91" spans="2:65" s="1" customFormat="1" ht="11.25" x14ac:dyDescent="0.2">
      <c r="B91" s="31"/>
      <c r="D91" s="140" t="s">
        <v>142</v>
      </c>
      <c r="F91" s="141" t="s">
        <v>143</v>
      </c>
      <c r="I91" s="142"/>
      <c r="L91" s="31"/>
      <c r="M91" s="143"/>
      <c r="T91" s="52"/>
      <c r="AT91" s="16" t="s">
        <v>142</v>
      </c>
      <c r="AU91" s="16" t="s">
        <v>80</v>
      </c>
    </row>
    <row r="92" spans="2:65" s="12" customFormat="1" ht="11.25" x14ac:dyDescent="0.2">
      <c r="B92" s="144"/>
      <c r="D92" s="145" t="s">
        <v>144</v>
      </c>
      <c r="E92" s="146" t="s">
        <v>3</v>
      </c>
      <c r="F92" s="147" t="s">
        <v>145</v>
      </c>
      <c r="H92" s="148">
        <v>15.39</v>
      </c>
      <c r="I92" s="149"/>
      <c r="L92" s="144"/>
      <c r="M92" s="150"/>
      <c r="T92" s="151"/>
      <c r="AT92" s="146" t="s">
        <v>144</v>
      </c>
      <c r="AU92" s="146" t="s">
        <v>80</v>
      </c>
      <c r="AV92" s="12" t="s">
        <v>80</v>
      </c>
      <c r="AW92" s="12" t="s">
        <v>31</v>
      </c>
      <c r="AX92" s="12" t="s">
        <v>70</v>
      </c>
      <c r="AY92" s="146" t="s">
        <v>132</v>
      </c>
    </row>
    <row r="93" spans="2:65" s="13" customFormat="1" ht="11.25" x14ac:dyDescent="0.2">
      <c r="B93" s="152"/>
      <c r="D93" s="145" t="s">
        <v>144</v>
      </c>
      <c r="E93" s="153" t="s">
        <v>3</v>
      </c>
      <c r="F93" s="154" t="s">
        <v>146</v>
      </c>
      <c r="H93" s="155">
        <v>15.39</v>
      </c>
      <c r="I93" s="156"/>
      <c r="L93" s="152"/>
      <c r="M93" s="157"/>
      <c r="T93" s="158"/>
      <c r="AT93" s="153" t="s">
        <v>144</v>
      </c>
      <c r="AU93" s="153" t="s">
        <v>80</v>
      </c>
      <c r="AV93" s="13" t="s">
        <v>140</v>
      </c>
      <c r="AW93" s="13" t="s">
        <v>31</v>
      </c>
      <c r="AX93" s="13" t="s">
        <v>78</v>
      </c>
      <c r="AY93" s="153" t="s">
        <v>132</v>
      </c>
    </row>
    <row r="94" spans="2:65" s="1" customFormat="1" ht="33" customHeight="1" x14ac:dyDescent="0.2">
      <c r="B94" s="126"/>
      <c r="C94" s="127" t="s">
        <v>80</v>
      </c>
      <c r="D94" s="127" t="s">
        <v>135</v>
      </c>
      <c r="E94" s="128" t="s">
        <v>147</v>
      </c>
      <c r="F94" s="129" t="s">
        <v>148</v>
      </c>
      <c r="G94" s="130" t="s">
        <v>138</v>
      </c>
      <c r="H94" s="131">
        <v>75.599999999999994</v>
      </c>
      <c r="I94" s="132"/>
      <c r="J94" s="133">
        <f>ROUND(I94*H94,2)</f>
        <v>0</v>
      </c>
      <c r="K94" s="129" t="s">
        <v>139</v>
      </c>
      <c r="L94" s="31"/>
      <c r="M94" s="134" t="s">
        <v>3</v>
      </c>
      <c r="N94" s="135" t="s">
        <v>41</v>
      </c>
      <c r="P94" s="136">
        <f>O94*H94</f>
        <v>0</v>
      </c>
      <c r="Q94" s="136">
        <v>0</v>
      </c>
      <c r="R94" s="136">
        <f>Q94*H94</f>
        <v>0</v>
      </c>
      <c r="S94" s="136">
        <v>5.0999999999999997E-2</v>
      </c>
      <c r="T94" s="137">
        <f>S94*H94</f>
        <v>3.8555999999999995</v>
      </c>
      <c r="AR94" s="138" t="s">
        <v>140</v>
      </c>
      <c r="AT94" s="138" t="s">
        <v>135</v>
      </c>
      <c r="AU94" s="138" t="s">
        <v>80</v>
      </c>
      <c r="AY94" s="16" t="s">
        <v>132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6" t="s">
        <v>78</v>
      </c>
      <c r="BK94" s="139">
        <f>ROUND(I94*H94,2)</f>
        <v>0</v>
      </c>
      <c r="BL94" s="16" t="s">
        <v>140</v>
      </c>
      <c r="BM94" s="138" t="s">
        <v>429</v>
      </c>
    </row>
    <row r="95" spans="2:65" s="1" customFormat="1" ht="11.25" x14ac:dyDescent="0.2">
      <c r="B95" s="31"/>
      <c r="D95" s="140" t="s">
        <v>142</v>
      </c>
      <c r="F95" s="141" t="s">
        <v>150</v>
      </c>
      <c r="I95" s="142"/>
      <c r="L95" s="31"/>
      <c r="M95" s="143"/>
      <c r="T95" s="52"/>
      <c r="AT95" s="16" t="s">
        <v>142</v>
      </c>
      <c r="AU95" s="16" t="s">
        <v>80</v>
      </c>
    </row>
    <row r="96" spans="2:65" s="12" customFormat="1" ht="11.25" x14ac:dyDescent="0.2">
      <c r="B96" s="144"/>
      <c r="D96" s="145" t="s">
        <v>144</v>
      </c>
      <c r="E96" s="146" t="s">
        <v>3</v>
      </c>
      <c r="F96" s="147" t="s">
        <v>151</v>
      </c>
      <c r="H96" s="148">
        <v>75.599999999999994</v>
      </c>
      <c r="I96" s="149"/>
      <c r="L96" s="144"/>
      <c r="M96" s="150"/>
      <c r="T96" s="151"/>
      <c r="AT96" s="146" t="s">
        <v>144</v>
      </c>
      <c r="AU96" s="146" t="s">
        <v>80</v>
      </c>
      <c r="AV96" s="12" t="s">
        <v>80</v>
      </c>
      <c r="AW96" s="12" t="s">
        <v>31</v>
      </c>
      <c r="AX96" s="12" t="s">
        <v>70</v>
      </c>
      <c r="AY96" s="146" t="s">
        <v>132</v>
      </c>
    </row>
    <row r="97" spans="2:65" s="13" customFormat="1" ht="11.25" x14ac:dyDescent="0.2">
      <c r="B97" s="152"/>
      <c r="D97" s="145" t="s">
        <v>144</v>
      </c>
      <c r="E97" s="153" t="s">
        <v>3</v>
      </c>
      <c r="F97" s="154" t="s">
        <v>146</v>
      </c>
      <c r="H97" s="155">
        <v>75.599999999999994</v>
      </c>
      <c r="I97" s="156"/>
      <c r="L97" s="152"/>
      <c r="M97" s="157"/>
      <c r="T97" s="158"/>
      <c r="AT97" s="153" t="s">
        <v>144</v>
      </c>
      <c r="AU97" s="153" t="s">
        <v>80</v>
      </c>
      <c r="AV97" s="13" t="s">
        <v>140</v>
      </c>
      <c r="AW97" s="13" t="s">
        <v>31</v>
      </c>
      <c r="AX97" s="13" t="s">
        <v>78</v>
      </c>
      <c r="AY97" s="153" t="s">
        <v>132</v>
      </c>
    </row>
    <row r="98" spans="2:65" s="1" customFormat="1" ht="33" customHeight="1" x14ac:dyDescent="0.2">
      <c r="B98" s="126"/>
      <c r="C98" s="127" t="s">
        <v>152</v>
      </c>
      <c r="D98" s="127" t="s">
        <v>135</v>
      </c>
      <c r="E98" s="128" t="s">
        <v>153</v>
      </c>
      <c r="F98" s="129" t="s">
        <v>154</v>
      </c>
      <c r="G98" s="130" t="s">
        <v>138</v>
      </c>
      <c r="H98" s="131">
        <v>19.2</v>
      </c>
      <c r="I98" s="132"/>
      <c r="J98" s="133">
        <f>ROUND(I98*H98,2)</f>
        <v>0</v>
      </c>
      <c r="K98" s="129" t="s">
        <v>139</v>
      </c>
      <c r="L98" s="31"/>
      <c r="M98" s="134" t="s">
        <v>3</v>
      </c>
      <c r="N98" s="135" t="s">
        <v>41</v>
      </c>
      <c r="P98" s="136">
        <f>O98*H98</f>
        <v>0</v>
      </c>
      <c r="Q98" s="136">
        <v>0</v>
      </c>
      <c r="R98" s="136">
        <f>Q98*H98</f>
        <v>0</v>
      </c>
      <c r="S98" s="136">
        <v>8.3000000000000004E-2</v>
      </c>
      <c r="T98" s="137">
        <f>S98*H98</f>
        <v>1.5936000000000001</v>
      </c>
      <c r="AR98" s="138" t="s">
        <v>140</v>
      </c>
      <c r="AT98" s="138" t="s">
        <v>135</v>
      </c>
      <c r="AU98" s="138" t="s">
        <v>80</v>
      </c>
      <c r="AY98" s="16" t="s">
        <v>132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6" t="s">
        <v>78</v>
      </c>
      <c r="BK98" s="139">
        <f>ROUND(I98*H98,2)</f>
        <v>0</v>
      </c>
      <c r="BL98" s="16" t="s">
        <v>140</v>
      </c>
      <c r="BM98" s="138" t="s">
        <v>430</v>
      </c>
    </row>
    <row r="99" spans="2:65" s="1" customFormat="1" ht="11.25" x14ac:dyDescent="0.2">
      <c r="B99" s="31"/>
      <c r="D99" s="140" t="s">
        <v>142</v>
      </c>
      <c r="F99" s="141" t="s">
        <v>156</v>
      </c>
      <c r="I99" s="142"/>
      <c r="L99" s="31"/>
      <c r="M99" s="143"/>
      <c r="T99" s="52"/>
      <c r="AT99" s="16" t="s">
        <v>142</v>
      </c>
      <c r="AU99" s="16" t="s">
        <v>80</v>
      </c>
    </row>
    <row r="100" spans="2:65" s="12" customFormat="1" ht="11.25" x14ac:dyDescent="0.2">
      <c r="B100" s="144"/>
      <c r="D100" s="145" t="s">
        <v>144</v>
      </c>
      <c r="E100" s="146" t="s">
        <v>3</v>
      </c>
      <c r="F100" s="147" t="s">
        <v>157</v>
      </c>
      <c r="H100" s="148">
        <v>19.2</v>
      </c>
      <c r="I100" s="149"/>
      <c r="L100" s="144"/>
      <c r="M100" s="150"/>
      <c r="T100" s="151"/>
      <c r="AT100" s="146" t="s">
        <v>144</v>
      </c>
      <c r="AU100" s="146" t="s">
        <v>80</v>
      </c>
      <c r="AV100" s="12" t="s">
        <v>80</v>
      </c>
      <c r="AW100" s="12" t="s">
        <v>31</v>
      </c>
      <c r="AX100" s="12" t="s">
        <v>70</v>
      </c>
      <c r="AY100" s="146" t="s">
        <v>132</v>
      </c>
    </row>
    <row r="101" spans="2:65" s="13" customFormat="1" ht="11.25" x14ac:dyDescent="0.2">
      <c r="B101" s="152"/>
      <c r="D101" s="145" t="s">
        <v>144</v>
      </c>
      <c r="E101" s="153" t="s">
        <v>3</v>
      </c>
      <c r="F101" s="154" t="s">
        <v>146</v>
      </c>
      <c r="H101" s="155">
        <v>19.2</v>
      </c>
      <c r="I101" s="156"/>
      <c r="L101" s="152"/>
      <c r="M101" s="157"/>
      <c r="T101" s="158"/>
      <c r="AT101" s="153" t="s">
        <v>144</v>
      </c>
      <c r="AU101" s="153" t="s">
        <v>80</v>
      </c>
      <c r="AV101" s="13" t="s">
        <v>140</v>
      </c>
      <c r="AW101" s="13" t="s">
        <v>31</v>
      </c>
      <c r="AX101" s="13" t="s">
        <v>78</v>
      </c>
      <c r="AY101" s="153" t="s">
        <v>132</v>
      </c>
    </row>
    <row r="102" spans="2:65" s="11" customFormat="1" ht="22.9" customHeight="1" x14ac:dyDescent="0.2">
      <c r="B102" s="114"/>
      <c r="D102" s="115" t="s">
        <v>69</v>
      </c>
      <c r="E102" s="124" t="s">
        <v>158</v>
      </c>
      <c r="F102" s="124" t="s">
        <v>159</v>
      </c>
      <c r="I102" s="117"/>
      <c r="J102" s="125">
        <f>BK102</f>
        <v>0</v>
      </c>
      <c r="L102" s="114"/>
      <c r="M102" s="119"/>
      <c r="P102" s="120">
        <f>SUM(P103:P110)</f>
        <v>0</v>
      </c>
      <c r="R102" s="120">
        <f>SUM(R103:R110)</f>
        <v>0</v>
      </c>
      <c r="T102" s="121">
        <f>SUM(T103:T110)</f>
        <v>0</v>
      </c>
      <c r="AR102" s="115" t="s">
        <v>78</v>
      </c>
      <c r="AT102" s="122" t="s">
        <v>69</v>
      </c>
      <c r="AU102" s="122" t="s">
        <v>78</v>
      </c>
      <c r="AY102" s="115" t="s">
        <v>132</v>
      </c>
      <c r="BK102" s="123">
        <f>SUM(BK103:BK110)</f>
        <v>0</v>
      </c>
    </row>
    <row r="103" spans="2:65" s="1" customFormat="1" ht="37.9" customHeight="1" x14ac:dyDescent="0.2">
      <c r="B103" s="126"/>
      <c r="C103" s="127" t="s">
        <v>140</v>
      </c>
      <c r="D103" s="127" t="s">
        <v>135</v>
      </c>
      <c r="E103" s="128" t="s">
        <v>160</v>
      </c>
      <c r="F103" s="129" t="s">
        <v>161</v>
      </c>
      <c r="G103" s="130" t="s">
        <v>162</v>
      </c>
      <c r="H103" s="131">
        <v>6.7290000000000001</v>
      </c>
      <c r="I103" s="132"/>
      <c r="J103" s="133">
        <f>ROUND(I103*H103,2)</f>
        <v>0</v>
      </c>
      <c r="K103" s="129" t="s">
        <v>139</v>
      </c>
      <c r="L103" s="31"/>
      <c r="M103" s="134" t="s">
        <v>3</v>
      </c>
      <c r="N103" s="135" t="s">
        <v>41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140</v>
      </c>
      <c r="AT103" s="138" t="s">
        <v>135</v>
      </c>
      <c r="AU103" s="138" t="s">
        <v>80</v>
      </c>
      <c r="AY103" s="16" t="s">
        <v>132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6" t="s">
        <v>78</v>
      </c>
      <c r="BK103" s="139">
        <f>ROUND(I103*H103,2)</f>
        <v>0</v>
      </c>
      <c r="BL103" s="16" t="s">
        <v>140</v>
      </c>
      <c r="BM103" s="138" t="s">
        <v>431</v>
      </c>
    </row>
    <row r="104" spans="2:65" s="1" customFormat="1" ht="11.25" x14ac:dyDescent="0.2">
      <c r="B104" s="31"/>
      <c r="D104" s="140" t="s">
        <v>142</v>
      </c>
      <c r="F104" s="141" t="s">
        <v>164</v>
      </c>
      <c r="I104" s="142"/>
      <c r="L104" s="31"/>
      <c r="M104" s="143"/>
      <c r="T104" s="52"/>
      <c r="AT104" s="16" t="s">
        <v>142</v>
      </c>
      <c r="AU104" s="16" t="s">
        <v>80</v>
      </c>
    </row>
    <row r="105" spans="2:65" s="1" customFormat="1" ht="37.9" customHeight="1" x14ac:dyDescent="0.2">
      <c r="B105" s="126"/>
      <c r="C105" s="127" t="s">
        <v>165</v>
      </c>
      <c r="D105" s="127" t="s">
        <v>135</v>
      </c>
      <c r="E105" s="128" t="s">
        <v>166</v>
      </c>
      <c r="F105" s="129" t="s">
        <v>167</v>
      </c>
      <c r="G105" s="130" t="s">
        <v>162</v>
      </c>
      <c r="H105" s="131">
        <v>6.7290000000000001</v>
      </c>
      <c r="I105" s="132"/>
      <c r="J105" s="133">
        <f>ROUND(I105*H105,2)</f>
        <v>0</v>
      </c>
      <c r="K105" s="129" t="s">
        <v>139</v>
      </c>
      <c r="L105" s="31"/>
      <c r="M105" s="134" t="s">
        <v>3</v>
      </c>
      <c r="N105" s="135" t="s">
        <v>41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140</v>
      </c>
      <c r="AT105" s="138" t="s">
        <v>135</v>
      </c>
      <c r="AU105" s="138" t="s">
        <v>80</v>
      </c>
      <c r="AY105" s="16" t="s">
        <v>132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6" t="s">
        <v>78</v>
      </c>
      <c r="BK105" s="139">
        <f>ROUND(I105*H105,2)</f>
        <v>0</v>
      </c>
      <c r="BL105" s="16" t="s">
        <v>140</v>
      </c>
      <c r="BM105" s="138" t="s">
        <v>432</v>
      </c>
    </row>
    <row r="106" spans="2:65" s="1" customFormat="1" ht="11.25" x14ac:dyDescent="0.2">
      <c r="B106" s="31"/>
      <c r="D106" s="140" t="s">
        <v>142</v>
      </c>
      <c r="F106" s="141" t="s">
        <v>169</v>
      </c>
      <c r="I106" s="142"/>
      <c r="L106" s="31"/>
      <c r="M106" s="143"/>
      <c r="T106" s="52"/>
      <c r="AT106" s="16" t="s">
        <v>142</v>
      </c>
      <c r="AU106" s="16" t="s">
        <v>80</v>
      </c>
    </row>
    <row r="107" spans="2:65" s="1" customFormat="1" ht="44.25" customHeight="1" x14ac:dyDescent="0.2">
      <c r="B107" s="126"/>
      <c r="C107" s="127" t="s">
        <v>170</v>
      </c>
      <c r="D107" s="127" t="s">
        <v>135</v>
      </c>
      <c r="E107" s="128" t="s">
        <v>171</v>
      </c>
      <c r="F107" s="129" t="s">
        <v>172</v>
      </c>
      <c r="G107" s="130" t="s">
        <v>162</v>
      </c>
      <c r="H107" s="131">
        <v>6.7290000000000001</v>
      </c>
      <c r="I107" s="132"/>
      <c r="J107" s="133">
        <f>ROUND(I107*H107,2)</f>
        <v>0</v>
      </c>
      <c r="K107" s="129" t="s">
        <v>139</v>
      </c>
      <c r="L107" s="31"/>
      <c r="M107" s="134" t="s">
        <v>3</v>
      </c>
      <c r="N107" s="135" t="s">
        <v>41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140</v>
      </c>
      <c r="AT107" s="138" t="s">
        <v>135</v>
      </c>
      <c r="AU107" s="138" t="s">
        <v>80</v>
      </c>
      <c r="AY107" s="16" t="s">
        <v>132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6" t="s">
        <v>78</v>
      </c>
      <c r="BK107" s="139">
        <f>ROUND(I107*H107,2)</f>
        <v>0</v>
      </c>
      <c r="BL107" s="16" t="s">
        <v>140</v>
      </c>
      <c r="BM107" s="138" t="s">
        <v>433</v>
      </c>
    </row>
    <row r="108" spans="2:65" s="1" customFormat="1" ht="11.25" x14ac:dyDescent="0.2">
      <c r="B108" s="31"/>
      <c r="D108" s="140" t="s">
        <v>142</v>
      </c>
      <c r="F108" s="141" t="s">
        <v>174</v>
      </c>
      <c r="I108" s="142"/>
      <c r="L108" s="31"/>
      <c r="M108" s="143"/>
      <c r="T108" s="52"/>
      <c r="AT108" s="16" t="s">
        <v>142</v>
      </c>
      <c r="AU108" s="16" t="s">
        <v>80</v>
      </c>
    </row>
    <row r="109" spans="2:65" s="1" customFormat="1" ht="44.25" customHeight="1" x14ac:dyDescent="0.2">
      <c r="B109" s="126"/>
      <c r="C109" s="127" t="s">
        <v>175</v>
      </c>
      <c r="D109" s="127" t="s">
        <v>135</v>
      </c>
      <c r="E109" s="128" t="s">
        <v>176</v>
      </c>
      <c r="F109" s="129" t="s">
        <v>177</v>
      </c>
      <c r="G109" s="130" t="s">
        <v>162</v>
      </c>
      <c r="H109" s="131">
        <v>6.7290000000000001</v>
      </c>
      <c r="I109" s="132"/>
      <c r="J109" s="133">
        <f>ROUND(I109*H109,2)</f>
        <v>0</v>
      </c>
      <c r="K109" s="129" t="s">
        <v>139</v>
      </c>
      <c r="L109" s="31"/>
      <c r="M109" s="134" t="s">
        <v>3</v>
      </c>
      <c r="N109" s="135" t="s">
        <v>41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140</v>
      </c>
      <c r="AT109" s="138" t="s">
        <v>135</v>
      </c>
      <c r="AU109" s="138" t="s">
        <v>80</v>
      </c>
      <c r="AY109" s="16" t="s">
        <v>132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6" t="s">
        <v>78</v>
      </c>
      <c r="BK109" s="139">
        <f>ROUND(I109*H109,2)</f>
        <v>0</v>
      </c>
      <c r="BL109" s="16" t="s">
        <v>140</v>
      </c>
      <c r="BM109" s="138" t="s">
        <v>434</v>
      </c>
    </row>
    <row r="110" spans="2:65" s="1" customFormat="1" ht="11.25" x14ac:dyDescent="0.2">
      <c r="B110" s="31"/>
      <c r="D110" s="140" t="s">
        <v>142</v>
      </c>
      <c r="F110" s="141" t="s">
        <v>179</v>
      </c>
      <c r="I110" s="142"/>
      <c r="L110" s="31"/>
      <c r="M110" s="143"/>
      <c r="T110" s="52"/>
      <c r="AT110" s="16" t="s">
        <v>142</v>
      </c>
      <c r="AU110" s="16" t="s">
        <v>80</v>
      </c>
    </row>
    <row r="111" spans="2:65" s="11" customFormat="1" ht="25.9" customHeight="1" x14ac:dyDescent="0.2">
      <c r="B111" s="114"/>
      <c r="D111" s="115" t="s">
        <v>69</v>
      </c>
      <c r="E111" s="116" t="s">
        <v>180</v>
      </c>
      <c r="F111" s="116" t="s">
        <v>181</v>
      </c>
      <c r="I111" s="117"/>
      <c r="J111" s="118">
        <f>BK111</f>
        <v>0</v>
      </c>
      <c r="L111" s="114"/>
      <c r="M111" s="119"/>
      <c r="P111" s="120">
        <f>P112+P137+P168</f>
        <v>0</v>
      </c>
      <c r="R111" s="120">
        <f>R112+R137+R168</f>
        <v>4.3471472000000002</v>
      </c>
      <c r="T111" s="121">
        <f>T112+T137+T168</f>
        <v>0.371612</v>
      </c>
      <c r="AR111" s="115" t="s">
        <v>80</v>
      </c>
      <c r="AT111" s="122" t="s">
        <v>69</v>
      </c>
      <c r="AU111" s="122" t="s">
        <v>70</v>
      </c>
      <c r="AY111" s="115" t="s">
        <v>132</v>
      </c>
      <c r="BK111" s="123">
        <f>BK112+BK137+BK168</f>
        <v>0</v>
      </c>
    </row>
    <row r="112" spans="2:65" s="11" customFormat="1" ht="22.9" customHeight="1" x14ac:dyDescent="0.2">
      <c r="B112" s="114"/>
      <c r="D112" s="115" t="s">
        <v>69</v>
      </c>
      <c r="E112" s="124" t="s">
        <v>182</v>
      </c>
      <c r="F112" s="124" t="s">
        <v>183</v>
      </c>
      <c r="I112" s="117"/>
      <c r="J112" s="125">
        <f>BK112</f>
        <v>0</v>
      </c>
      <c r="L112" s="114"/>
      <c r="M112" s="119"/>
      <c r="P112" s="120">
        <f>SUM(P113:P136)</f>
        <v>0</v>
      </c>
      <c r="R112" s="120">
        <f>SUM(R113:R136)</f>
        <v>0.14774999999999999</v>
      </c>
      <c r="T112" s="121">
        <f>SUM(T113:T136)</f>
        <v>0.13961199999999999</v>
      </c>
      <c r="AR112" s="115" t="s">
        <v>80</v>
      </c>
      <c r="AT112" s="122" t="s">
        <v>69</v>
      </c>
      <c r="AU112" s="122" t="s">
        <v>78</v>
      </c>
      <c r="AY112" s="115" t="s">
        <v>132</v>
      </c>
      <c r="BK112" s="123">
        <f>SUM(BK113:BK136)</f>
        <v>0</v>
      </c>
    </row>
    <row r="113" spans="2:65" s="1" customFormat="1" ht="24.2" customHeight="1" x14ac:dyDescent="0.2">
      <c r="B113" s="126"/>
      <c r="C113" s="127" t="s">
        <v>184</v>
      </c>
      <c r="D113" s="127" t="s">
        <v>135</v>
      </c>
      <c r="E113" s="128" t="s">
        <v>185</v>
      </c>
      <c r="F113" s="129" t="s">
        <v>186</v>
      </c>
      <c r="G113" s="130" t="s">
        <v>187</v>
      </c>
      <c r="H113" s="131">
        <v>83.6</v>
      </c>
      <c r="I113" s="132"/>
      <c r="J113" s="133">
        <f>ROUND(I113*H113,2)</f>
        <v>0</v>
      </c>
      <c r="K113" s="129" t="s">
        <v>139</v>
      </c>
      <c r="L113" s="31"/>
      <c r="M113" s="134" t="s">
        <v>3</v>
      </c>
      <c r="N113" s="135" t="s">
        <v>41</v>
      </c>
      <c r="P113" s="136">
        <f>O113*H113</f>
        <v>0</v>
      </c>
      <c r="Q113" s="136">
        <v>0</v>
      </c>
      <c r="R113" s="136">
        <f>Q113*H113</f>
        <v>0</v>
      </c>
      <c r="S113" s="136">
        <v>1.67E-3</v>
      </c>
      <c r="T113" s="137">
        <f>S113*H113</f>
        <v>0.13961199999999999</v>
      </c>
      <c r="AR113" s="138" t="s">
        <v>188</v>
      </c>
      <c r="AT113" s="138" t="s">
        <v>135</v>
      </c>
      <c r="AU113" s="138" t="s">
        <v>80</v>
      </c>
      <c r="AY113" s="16" t="s">
        <v>132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6" t="s">
        <v>78</v>
      </c>
      <c r="BK113" s="139">
        <f>ROUND(I113*H113,2)</f>
        <v>0</v>
      </c>
      <c r="BL113" s="16" t="s">
        <v>188</v>
      </c>
      <c r="BM113" s="138" t="s">
        <v>435</v>
      </c>
    </row>
    <row r="114" spans="2:65" s="1" customFormat="1" ht="11.25" x14ac:dyDescent="0.2">
      <c r="B114" s="31"/>
      <c r="D114" s="140" t="s">
        <v>142</v>
      </c>
      <c r="F114" s="141" t="s">
        <v>190</v>
      </c>
      <c r="I114" s="142"/>
      <c r="L114" s="31"/>
      <c r="M114" s="143"/>
      <c r="T114" s="52"/>
      <c r="AT114" s="16" t="s">
        <v>142</v>
      </c>
      <c r="AU114" s="16" t="s">
        <v>80</v>
      </c>
    </row>
    <row r="115" spans="2:65" s="12" customFormat="1" ht="11.25" x14ac:dyDescent="0.2">
      <c r="B115" s="144"/>
      <c r="D115" s="145" t="s">
        <v>144</v>
      </c>
      <c r="E115" s="146" t="s">
        <v>3</v>
      </c>
      <c r="F115" s="147" t="s">
        <v>335</v>
      </c>
      <c r="H115" s="148">
        <v>83.6</v>
      </c>
      <c r="I115" s="149"/>
      <c r="L115" s="144"/>
      <c r="M115" s="150"/>
      <c r="T115" s="151"/>
      <c r="AT115" s="146" t="s">
        <v>144</v>
      </c>
      <c r="AU115" s="146" t="s">
        <v>80</v>
      </c>
      <c r="AV115" s="12" t="s">
        <v>80</v>
      </c>
      <c r="AW115" s="12" t="s">
        <v>31</v>
      </c>
      <c r="AX115" s="12" t="s">
        <v>70</v>
      </c>
      <c r="AY115" s="146" t="s">
        <v>132</v>
      </c>
    </row>
    <row r="116" spans="2:65" s="13" customFormat="1" ht="11.25" x14ac:dyDescent="0.2">
      <c r="B116" s="152"/>
      <c r="D116" s="145" t="s">
        <v>144</v>
      </c>
      <c r="E116" s="153" t="s">
        <v>3</v>
      </c>
      <c r="F116" s="154" t="s">
        <v>146</v>
      </c>
      <c r="H116" s="155">
        <v>83.6</v>
      </c>
      <c r="I116" s="156"/>
      <c r="L116" s="152"/>
      <c r="M116" s="157"/>
      <c r="T116" s="158"/>
      <c r="AT116" s="153" t="s">
        <v>144</v>
      </c>
      <c r="AU116" s="153" t="s">
        <v>80</v>
      </c>
      <c r="AV116" s="13" t="s">
        <v>140</v>
      </c>
      <c r="AW116" s="13" t="s">
        <v>31</v>
      </c>
      <c r="AX116" s="13" t="s">
        <v>78</v>
      </c>
      <c r="AY116" s="153" t="s">
        <v>132</v>
      </c>
    </row>
    <row r="117" spans="2:65" s="1" customFormat="1" ht="24.2" customHeight="1" x14ac:dyDescent="0.2">
      <c r="B117" s="126"/>
      <c r="C117" s="127" t="s">
        <v>133</v>
      </c>
      <c r="D117" s="127" t="s">
        <v>135</v>
      </c>
      <c r="E117" s="128" t="s">
        <v>192</v>
      </c>
      <c r="F117" s="129" t="s">
        <v>193</v>
      </c>
      <c r="G117" s="130" t="s">
        <v>187</v>
      </c>
      <c r="H117" s="131">
        <v>63</v>
      </c>
      <c r="I117" s="132"/>
      <c r="J117" s="133">
        <f>ROUND(I117*H117,2)</f>
        <v>0</v>
      </c>
      <c r="K117" s="129" t="s">
        <v>139</v>
      </c>
      <c r="L117" s="31"/>
      <c r="M117" s="134" t="s">
        <v>3</v>
      </c>
      <c r="N117" s="135" t="s">
        <v>41</v>
      </c>
      <c r="P117" s="136">
        <f>O117*H117</f>
        <v>0</v>
      </c>
      <c r="Q117" s="136">
        <v>4.0000000000000003E-5</v>
      </c>
      <c r="R117" s="136">
        <f>Q117*H117</f>
        <v>2.5200000000000001E-3</v>
      </c>
      <c r="S117" s="136">
        <v>0</v>
      </c>
      <c r="T117" s="137">
        <f>S117*H117</f>
        <v>0</v>
      </c>
      <c r="AR117" s="138" t="s">
        <v>188</v>
      </c>
      <c r="AT117" s="138" t="s">
        <v>135</v>
      </c>
      <c r="AU117" s="138" t="s">
        <v>80</v>
      </c>
      <c r="AY117" s="16" t="s">
        <v>132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78</v>
      </c>
      <c r="BK117" s="139">
        <f>ROUND(I117*H117,2)</f>
        <v>0</v>
      </c>
      <c r="BL117" s="16" t="s">
        <v>188</v>
      </c>
      <c r="BM117" s="138" t="s">
        <v>436</v>
      </c>
    </row>
    <row r="118" spans="2:65" s="1" customFormat="1" ht="11.25" x14ac:dyDescent="0.2">
      <c r="B118" s="31"/>
      <c r="D118" s="140" t="s">
        <v>142</v>
      </c>
      <c r="F118" s="141" t="s">
        <v>195</v>
      </c>
      <c r="I118" s="142"/>
      <c r="L118" s="31"/>
      <c r="M118" s="143"/>
      <c r="T118" s="52"/>
      <c r="AT118" s="16" t="s">
        <v>142</v>
      </c>
      <c r="AU118" s="16" t="s">
        <v>80</v>
      </c>
    </row>
    <row r="119" spans="2:65" s="1" customFormat="1" ht="24.2" customHeight="1" x14ac:dyDescent="0.2">
      <c r="B119" s="126"/>
      <c r="C119" s="159" t="s">
        <v>196</v>
      </c>
      <c r="D119" s="159" t="s">
        <v>197</v>
      </c>
      <c r="E119" s="160" t="s">
        <v>198</v>
      </c>
      <c r="F119" s="161" t="s">
        <v>199</v>
      </c>
      <c r="G119" s="162" t="s">
        <v>187</v>
      </c>
      <c r="H119" s="163">
        <v>63</v>
      </c>
      <c r="I119" s="164"/>
      <c r="J119" s="165">
        <f>ROUND(I119*H119,2)</f>
        <v>0</v>
      </c>
      <c r="K119" s="161" t="s">
        <v>3</v>
      </c>
      <c r="L119" s="166"/>
      <c r="M119" s="167" t="s">
        <v>3</v>
      </c>
      <c r="N119" s="168" t="s">
        <v>41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200</v>
      </c>
      <c r="AT119" s="138" t="s">
        <v>197</v>
      </c>
      <c r="AU119" s="138" t="s">
        <v>80</v>
      </c>
      <c r="AY119" s="16" t="s">
        <v>132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6" t="s">
        <v>78</v>
      </c>
      <c r="BK119" s="139">
        <f>ROUND(I119*H119,2)</f>
        <v>0</v>
      </c>
      <c r="BL119" s="16" t="s">
        <v>188</v>
      </c>
      <c r="BM119" s="138" t="s">
        <v>437</v>
      </c>
    </row>
    <row r="120" spans="2:65" s="12" customFormat="1" ht="11.25" x14ac:dyDescent="0.2">
      <c r="B120" s="144"/>
      <c r="D120" s="145" t="s">
        <v>144</v>
      </c>
      <c r="E120" s="146" t="s">
        <v>3</v>
      </c>
      <c r="F120" s="147" t="s">
        <v>202</v>
      </c>
      <c r="H120" s="148">
        <v>42</v>
      </c>
      <c r="I120" s="149"/>
      <c r="L120" s="144"/>
      <c r="M120" s="150"/>
      <c r="T120" s="151"/>
      <c r="AT120" s="146" t="s">
        <v>144</v>
      </c>
      <c r="AU120" s="146" t="s">
        <v>80</v>
      </c>
      <c r="AV120" s="12" t="s">
        <v>80</v>
      </c>
      <c r="AW120" s="12" t="s">
        <v>31</v>
      </c>
      <c r="AX120" s="12" t="s">
        <v>70</v>
      </c>
      <c r="AY120" s="146" t="s">
        <v>132</v>
      </c>
    </row>
    <row r="121" spans="2:65" s="12" customFormat="1" ht="11.25" x14ac:dyDescent="0.2">
      <c r="B121" s="144"/>
      <c r="D121" s="145" t="s">
        <v>144</v>
      </c>
      <c r="E121" s="146" t="s">
        <v>3</v>
      </c>
      <c r="F121" s="147" t="s">
        <v>203</v>
      </c>
      <c r="H121" s="148">
        <v>21</v>
      </c>
      <c r="I121" s="149"/>
      <c r="L121" s="144"/>
      <c r="M121" s="150"/>
      <c r="T121" s="151"/>
      <c r="AT121" s="146" t="s">
        <v>144</v>
      </c>
      <c r="AU121" s="146" t="s">
        <v>80</v>
      </c>
      <c r="AV121" s="12" t="s">
        <v>80</v>
      </c>
      <c r="AW121" s="12" t="s">
        <v>31</v>
      </c>
      <c r="AX121" s="12" t="s">
        <v>70</v>
      </c>
      <c r="AY121" s="146" t="s">
        <v>132</v>
      </c>
    </row>
    <row r="122" spans="2:65" s="13" customFormat="1" ht="11.25" x14ac:dyDescent="0.2">
      <c r="B122" s="152"/>
      <c r="D122" s="145" t="s">
        <v>144</v>
      </c>
      <c r="E122" s="153" t="s">
        <v>3</v>
      </c>
      <c r="F122" s="154" t="s">
        <v>146</v>
      </c>
      <c r="H122" s="155">
        <v>63</v>
      </c>
      <c r="I122" s="156"/>
      <c r="L122" s="152"/>
      <c r="M122" s="157"/>
      <c r="T122" s="158"/>
      <c r="AT122" s="153" t="s">
        <v>144</v>
      </c>
      <c r="AU122" s="153" t="s">
        <v>80</v>
      </c>
      <c r="AV122" s="13" t="s">
        <v>140</v>
      </c>
      <c r="AW122" s="13" t="s">
        <v>31</v>
      </c>
      <c r="AX122" s="13" t="s">
        <v>78</v>
      </c>
      <c r="AY122" s="153" t="s">
        <v>132</v>
      </c>
    </row>
    <row r="123" spans="2:65" s="1" customFormat="1" ht="24.2" customHeight="1" x14ac:dyDescent="0.2">
      <c r="B123" s="126"/>
      <c r="C123" s="159" t="s">
        <v>204</v>
      </c>
      <c r="D123" s="159" t="s">
        <v>197</v>
      </c>
      <c r="E123" s="160" t="s">
        <v>205</v>
      </c>
      <c r="F123" s="161" t="s">
        <v>206</v>
      </c>
      <c r="G123" s="162" t="s">
        <v>207</v>
      </c>
      <c r="H123" s="163">
        <v>48</v>
      </c>
      <c r="I123" s="164"/>
      <c r="J123" s="165">
        <f>ROUND(I123*H123,2)</f>
        <v>0</v>
      </c>
      <c r="K123" s="161" t="s">
        <v>3</v>
      </c>
      <c r="L123" s="166"/>
      <c r="M123" s="167" t="s">
        <v>3</v>
      </c>
      <c r="N123" s="168" t="s">
        <v>41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200</v>
      </c>
      <c r="AT123" s="138" t="s">
        <v>197</v>
      </c>
      <c r="AU123" s="138" t="s">
        <v>80</v>
      </c>
      <c r="AY123" s="16" t="s">
        <v>132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6" t="s">
        <v>78</v>
      </c>
      <c r="BK123" s="139">
        <f>ROUND(I123*H123,2)</f>
        <v>0</v>
      </c>
      <c r="BL123" s="16" t="s">
        <v>188</v>
      </c>
      <c r="BM123" s="138" t="s">
        <v>438</v>
      </c>
    </row>
    <row r="124" spans="2:65" s="12" customFormat="1" ht="11.25" x14ac:dyDescent="0.2">
      <c r="B124" s="144"/>
      <c r="D124" s="145" t="s">
        <v>144</v>
      </c>
      <c r="E124" s="146" t="s">
        <v>3</v>
      </c>
      <c r="F124" s="147" t="s">
        <v>209</v>
      </c>
      <c r="H124" s="148">
        <v>24</v>
      </c>
      <c r="I124" s="149"/>
      <c r="L124" s="144"/>
      <c r="M124" s="150"/>
      <c r="T124" s="151"/>
      <c r="AT124" s="146" t="s">
        <v>144</v>
      </c>
      <c r="AU124" s="146" t="s">
        <v>80</v>
      </c>
      <c r="AV124" s="12" t="s">
        <v>80</v>
      </c>
      <c r="AW124" s="12" t="s">
        <v>31</v>
      </c>
      <c r="AX124" s="12" t="s">
        <v>70</v>
      </c>
      <c r="AY124" s="146" t="s">
        <v>132</v>
      </c>
    </row>
    <row r="125" spans="2:65" s="12" customFormat="1" ht="11.25" x14ac:dyDescent="0.2">
      <c r="B125" s="144"/>
      <c r="D125" s="145" t="s">
        <v>144</v>
      </c>
      <c r="E125" s="146" t="s">
        <v>3</v>
      </c>
      <c r="F125" s="147" t="s">
        <v>210</v>
      </c>
      <c r="H125" s="148">
        <v>24</v>
      </c>
      <c r="I125" s="149"/>
      <c r="L125" s="144"/>
      <c r="M125" s="150"/>
      <c r="T125" s="151"/>
      <c r="AT125" s="146" t="s">
        <v>144</v>
      </c>
      <c r="AU125" s="146" t="s">
        <v>80</v>
      </c>
      <c r="AV125" s="12" t="s">
        <v>80</v>
      </c>
      <c r="AW125" s="12" t="s">
        <v>31</v>
      </c>
      <c r="AX125" s="12" t="s">
        <v>70</v>
      </c>
      <c r="AY125" s="146" t="s">
        <v>132</v>
      </c>
    </row>
    <row r="126" spans="2:65" s="13" customFormat="1" ht="11.25" x14ac:dyDescent="0.2">
      <c r="B126" s="152"/>
      <c r="D126" s="145" t="s">
        <v>144</v>
      </c>
      <c r="E126" s="153" t="s">
        <v>3</v>
      </c>
      <c r="F126" s="154" t="s">
        <v>146</v>
      </c>
      <c r="H126" s="155">
        <v>48</v>
      </c>
      <c r="I126" s="156"/>
      <c r="L126" s="152"/>
      <c r="M126" s="157"/>
      <c r="T126" s="158"/>
      <c r="AT126" s="153" t="s">
        <v>144</v>
      </c>
      <c r="AU126" s="153" t="s">
        <v>80</v>
      </c>
      <c r="AV126" s="13" t="s">
        <v>140</v>
      </c>
      <c r="AW126" s="13" t="s">
        <v>31</v>
      </c>
      <c r="AX126" s="13" t="s">
        <v>78</v>
      </c>
      <c r="AY126" s="153" t="s">
        <v>132</v>
      </c>
    </row>
    <row r="127" spans="2:65" s="1" customFormat="1" ht="37.9" customHeight="1" x14ac:dyDescent="0.2">
      <c r="B127" s="126"/>
      <c r="C127" s="127" t="s">
        <v>211</v>
      </c>
      <c r="D127" s="127" t="s">
        <v>135</v>
      </c>
      <c r="E127" s="128" t="s">
        <v>212</v>
      </c>
      <c r="F127" s="129" t="s">
        <v>213</v>
      </c>
      <c r="G127" s="130" t="s">
        <v>187</v>
      </c>
      <c r="H127" s="131">
        <v>20.6</v>
      </c>
      <c r="I127" s="132"/>
      <c r="J127" s="133">
        <f>ROUND(I127*H127,2)</f>
        <v>0</v>
      </c>
      <c r="K127" s="129" t="s">
        <v>139</v>
      </c>
      <c r="L127" s="31"/>
      <c r="M127" s="134" t="s">
        <v>3</v>
      </c>
      <c r="N127" s="135" t="s">
        <v>41</v>
      </c>
      <c r="P127" s="136">
        <f>O127*H127</f>
        <v>0</v>
      </c>
      <c r="Q127" s="136">
        <v>7.0499999999999998E-3</v>
      </c>
      <c r="R127" s="136">
        <f>Q127*H127</f>
        <v>0.14523</v>
      </c>
      <c r="S127" s="136">
        <v>0</v>
      </c>
      <c r="T127" s="137">
        <f>S127*H127</f>
        <v>0</v>
      </c>
      <c r="AR127" s="138" t="s">
        <v>188</v>
      </c>
      <c r="AT127" s="138" t="s">
        <v>135</v>
      </c>
      <c r="AU127" s="138" t="s">
        <v>80</v>
      </c>
      <c r="AY127" s="16" t="s">
        <v>132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6" t="s">
        <v>78</v>
      </c>
      <c r="BK127" s="139">
        <f>ROUND(I127*H127,2)</f>
        <v>0</v>
      </c>
      <c r="BL127" s="16" t="s">
        <v>188</v>
      </c>
      <c r="BM127" s="138" t="s">
        <v>439</v>
      </c>
    </row>
    <row r="128" spans="2:65" s="1" customFormat="1" ht="11.25" x14ac:dyDescent="0.2">
      <c r="B128" s="31"/>
      <c r="D128" s="140" t="s">
        <v>142</v>
      </c>
      <c r="F128" s="141" t="s">
        <v>215</v>
      </c>
      <c r="I128" s="142"/>
      <c r="L128" s="31"/>
      <c r="M128" s="143"/>
      <c r="T128" s="52"/>
      <c r="AT128" s="16" t="s">
        <v>142</v>
      </c>
      <c r="AU128" s="16" t="s">
        <v>80</v>
      </c>
    </row>
    <row r="129" spans="2:65" s="1" customFormat="1" ht="19.5" x14ac:dyDescent="0.2">
      <c r="B129" s="31"/>
      <c r="D129" s="145" t="s">
        <v>216</v>
      </c>
      <c r="F129" s="169" t="s">
        <v>217</v>
      </c>
      <c r="I129" s="142"/>
      <c r="L129" s="31"/>
      <c r="M129" s="143"/>
      <c r="T129" s="52"/>
      <c r="AT129" s="16" t="s">
        <v>216</v>
      </c>
      <c r="AU129" s="16" t="s">
        <v>80</v>
      </c>
    </row>
    <row r="130" spans="2:65" s="12" customFormat="1" ht="11.25" x14ac:dyDescent="0.2">
      <c r="B130" s="144"/>
      <c r="D130" s="145" t="s">
        <v>144</v>
      </c>
      <c r="E130" s="146" t="s">
        <v>3</v>
      </c>
      <c r="F130" s="147" t="s">
        <v>219</v>
      </c>
      <c r="H130" s="148">
        <v>9.1999999999999993</v>
      </c>
      <c r="I130" s="149"/>
      <c r="L130" s="144"/>
      <c r="M130" s="150"/>
      <c r="T130" s="151"/>
      <c r="AT130" s="146" t="s">
        <v>144</v>
      </c>
      <c r="AU130" s="146" t="s">
        <v>80</v>
      </c>
      <c r="AV130" s="12" t="s">
        <v>80</v>
      </c>
      <c r="AW130" s="12" t="s">
        <v>31</v>
      </c>
      <c r="AX130" s="12" t="s">
        <v>70</v>
      </c>
      <c r="AY130" s="146" t="s">
        <v>132</v>
      </c>
    </row>
    <row r="131" spans="2:65" s="12" customFormat="1" ht="11.25" x14ac:dyDescent="0.2">
      <c r="B131" s="144"/>
      <c r="D131" s="145" t="s">
        <v>144</v>
      </c>
      <c r="E131" s="146" t="s">
        <v>3</v>
      </c>
      <c r="F131" s="147" t="s">
        <v>340</v>
      </c>
      <c r="H131" s="148">
        <v>11.4</v>
      </c>
      <c r="I131" s="149"/>
      <c r="L131" s="144"/>
      <c r="M131" s="150"/>
      <c r="T131" s="151"/>
      <c r="AT131" s="146" t="s">
        <v>144</v>
      </c>
      <c r="AU131" s="146" t="s">
        <v>80</v>
      </c>
      <c r="AV131" s="12" t="s">
        <v>80</v>
      </c>
      <c r="AW131" s="12" t="s">
        <v>31</v>
      </c>
      <c r="AX131" s="12" t="s">
        <v>70</v>
      </c>
      <c r="AY131" s="146" t="s">
        <v>132</v>
      </c>
    </row>
    <row r="132" spans="2:65" s="13" customFormat="1" ht="11.25" x14ac:dyDescent="0.2">
      <c r="B132" s="152"/>
      <c r="D132" s="145" t="s">
        <v>144</v>
      </c>
      <c r="E132" s="153" t="s">
        <v>3</v>
      </c>
      <c r="F132" s="154" t="s">
        <v>146</v>
      </c>
      <c r="H132" s="155">
        <v>20.6</v>
      </c>
      <c r="I132" s="156"/>
      <c r="L132" s="152"/>
      <c r="M132" s="157"/>
      <c r="T132" s="158"/>
      <c r="AT132" s="153" t="s">
        <v>144</v>
      </c>
      <c r="AU132" s="153" t="s">
        <v>80</v>
      </c>
      <c r="AV132" s="13" t="s">
        <v>140</v>
      </c>
      <c r="AW132" s="13" t="s">
        <v>31</v>
      </c>
      <c r="AX132" s="13" t="s">
        <v>78</v>
      </c>
      <c r="AY132" s="153" t="s">
        <v>132</v>
      </c>
    </row>
    <row r="133" spans="2:65" s="1" customFormat="1" ht="49.15" customHeight="1" x14ac:dyDescent="0.2">
      <c r="B133" s="126"/>
      <c r="C133" s="127" t="s">
        <v>221</v>
      </c>
      <c r="D133" s="127" t="s">
        <v>135</v>
      </c>
      <c r="E133" s="128" t="s">
        <v>222</v>
      </c>
      <c r="F133" s="129" t="s">
        <v>223</v>
      </c>
      <c r="G133" s="130" t="s">
        <v>162</v>
      </c>
      <c r="H133" s="131">
        <v>0.35299999999999998</v>
      </c>
      <c r="I133" s="132"/>
      <c r="J133" s="133">
        <f>ROUND(I133*H133,2)</f>
        <v>0</v>
      </c>
      <c r="K133" s="129" t="s">
        <v>139</v>
      </c>
      <c r="L133" s="31"/>
      <c r="M133" s="134" t="s">
        <v>3</v>
      </c>
      <c r="N133" s="135" t="s">
        <v>41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188</v>
      </c>
      <c r="AT133" s="138" t="s">
        <v>135</v>
      </c>
      <c r="AU133" s="138" t="s">
        <v>80</v>
      </c>
      <c r="AY133" s="16" t="s">
        <v>132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6" t="s">
        <v>78</v>
      </c>
      <c r="BK133" s="139">
        <f>ROUND(I133*H133,2)</f>
        <v>0</v>
      </c>
      <c r="BL133" s="16" t="s">
        <v>188</v>
      </c>
      <c r="BM133" s="138" t="s">
        <v>440</v>
      </c>
    </row>
    <row r="134" spans="2:65" s="1" customFormat="1" ht="11.25" x14ac:dyDescent="0.2">
      <c r="B134" s="31"/>
      <c r="D134" s="140" t="s">
        <v>142</v>
      </c>
      <c r="F134" s="141" t="s">
        <v>225</v>
      </c>
      <c r="I134" s="142"/>
      <c r="L134" s="31"/>
      <c r="M134" s="143"/>
      <c r="T134" s="52"/>
      <c r="AT134" s="16" t="s">
        <v>142</v>
      </c>
      <c r="AU134" s="16" t="s">
        <v>80</v>
      </c>
    </row>
    <row r="135" spans="2:65" s="1" customFormat="1" ht="49.15" customHeight="1" x14ac:dyDescent="0.2">
      <c r="B135" s="126"/>
      <c r="C135" s="127" t="s">
        <v>226</v>
      </c>
      <c r="D135" s="127" t="s">
        <v>135</v>
      </c>
      <c r="E135" s="128" t="s">
        <v>227</v>
      </c>
      <c r="F135" s="129" t="s">
        <v>228</v>
      </c>
      <c r="G135" s="130" t="s">
        <v>162</v>
      </c>
      <c r="H135" s="131">
        <v>0.35299999999999998</v>
      </c>
      <c r="I135" s="132"/>
      <c r="J135" s="133">
        <f>ROUND(I135*H135,2)</f>
        <v>0</v>
      </c>
      <c r="K135" s="129" t="s">
        <v>139</v>
      </c>
      <c r="L135" s="31"/>
      <c r="M135" s="134" t="s">
        <v>3</v>
      </c>
      <c r="N135" s="135" t="s">
        <v>41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188</v>
      </c>
      <c r="AT135" s="138" t="s">
        <v>135</v>
      </c>
      <c r="AU135" s="138" t="s">
        <v>80</v>
      </c>
      <c r="AY135" s="16" t="s">
        <v>132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6" t="s">
        <v>78</v>
      </c>
      <c r="BK135" s="139">
        <f>ROUND(I135*H135,2)</f>
        <v>0</v>
      </c>
      <c r="BL135" s="16" t="s">
        <v>188</v>
      </c>
      <c r="BM135" s="138" t="s">
        <v>441</v>
      </c>
    </row>
    <row r="136" spans="2:65" s="1" customFormat="1" ht="11.25" x14ac:dyDescent="0.2">
      <c r="B136" s="31"/>
      <c r="D136" s="140" t="s">
        <v>142</v>
      </c>
      <c r="F136" s="141" t="s">
        <v>230</v>
      </c>
      <c r="I136" s="142"/>
      <c r="L136" s="31"/>
      <c r="M136" s="143"/>
      <c r="T136" s="52"/>
      <c r="AT136" s="16" t="s">
        <v>142</v>
      </c>
      <c r="AU136" s="16" t="s">
        <v>80</v>
      </c>
    </row>
    <row r="137" spans="2:65" s="11" customFormat="1" ht="22.9" customHeight="1" x14ac:dyDescent="0.2">
      <c r="B137" s="114"/>
      <c r="D137" s="115" t="s">
        <v>69</v>
      </c>
      <c r="E137" s="124" t="s">
        <v>231</v>
      </c>
      <c r="F137" s="124" t="s">
        <v>232</v>
      </c>
      <c r="I137" s="117"/>
      <c r="J137" s="125">
        <f>BK137</f>
        <v>0</v>
      </c>
      <c r="L137" s="114"/>
      <c r="M137" s="119"/>
      <c r="P137" s="120">
        <f>SUM(P138:P167)</f>
        <v>0</v>
      </c>
      <c r="R137" s="120">
        <f>SUM(R138:R167)</f>
        <v>4.1840972000000001</v>
      </c>
      <c r="T137" s="121">
        <f>SUM(T138:T167)</f>
        <v>0.23200000000000001</v>
      </c>
      <c r="AR137" s="115" t="s">
        <v>80</v>
      </c>
      <c r="AT137" s="122" t="s">
        <v>69</v>
      </c>
      <c r="AU137" s="122" t="s">
        <v>78</v>
      </c>
      <c r="AY137" s="115" t="s">
        <v>132</v>
      </c>
      <c r="BK137" s="123">
        <f>SUM(BK138:BK167)</f>
        <v>0</v>
      </c>
    </row>
    <row r="138" spans="2:65" s="1" customFormat="1" ht="33" customHeight="1" x14ac:dyDescent="0.2">
      <c r="B138" s="126"/>
      <c r="C138" s="127" t="s">
        <v>9</v>
      </c>
      <c r="D138" s="127" t="s">
        <v>135</v>
      </c>
      <c r="E138" s="128" t="s">
        <v>233</v>
      </c>
      <c r="F138" s="129" t="s">
        <v>234</v>
      </c>
      <c r="G138" s="130" t="s">
        <v>235</v>
      </c>
      <c r="H138" s="131">
        <v>24</v>
      </c>
      <c r="I138" s="132"/>
      <c r="J138" s="133">
        <f>ROUND(I138*H138,2)</f>
        <v>0</v>
      </c>
      <c r="K138" s="129" t="s">
        <v>139</v>
      </c>
      <c r="L138" s="31"/>
      <c r="M138" s="134" t="s">
        <v>3</v>
      </c>
      <c r="N138" s="135" t="s">
        <v>41</v>
      </c>
      <c r="P138" s="136">
        <f>O138*H138</f>
        <v>0</v>
      </c>
      <c r="Q138" s="136">
        <v>0</v>
      </c>
      <c r="R138" s="136">
        <f>Q138*H138</f>
        <v>0</v>
      </c>
      <c r="S138" s="136">
        <v>3.0000000000000001E-3</v>
      </c>
      <c r="T138" s="137">
        <f>S138*H138</f>
        <v>7.2000000000000008E-2</v>
      </c>
      <c r="AR138" s="138" t="s">
        <v>188</v>
      </c>
      <c r="AT138" s="138" t="s">
        <v>135</v>
      </c>
      <c r="AU138" s="138" t="s">
        <v>80</v>
      </c>
      <c r="AY138" s="16" t="s">
        <v>132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6" t="s">
        <v>78</v>
      </c>
      <c r="BK138" s="139">
        <f>ROUND(I138*H138,2)</f>
        <v>0</v>
      </c>
      <c r="BL138" s="16" t="s">
        <v>188</v>
      </c>
      <c r="BM138" s="138" t="s">
        <v>442</v>
      </c>
    </row>
    <row r="139" spans="2:65" s="1" customFormat="1" ht="11.25" x14ac:dyDescent="0.2">
      <c r="B139" s="31"/>
      <c r="D139" s="140" t="s">
        <v>142</v>
      </c>
      <c r="F139" s="141" t="s">
        <v>237</v>
      </c>
      <c r="I139" s="142"/>
      <c r="L139" s="31"/>
      <c r="M139" s="143"/>
      <c r="T139" s="52"/>
      <c r="AT139" s="16" t="s">
        <v>142</v>
      </c>
      <c r="AU139" s="16" t="s">
        <v>80</v>
      </c>
    </row>
    <row r="140" spans="2:65" s="12" customFormat="1" ht="11.25" x14ac:dyDescent="0.2">
      <c r="B140" s="144"/>
      <c r="D140" s="145" t="s">
        <v>144</v>
      </c>
      <c r="E140" s="146" t="s">
        <v>3</v>
      </c>
      <c r="F140" s="147" t="s">
        <v>238</v>
      </c>
      <c r="H140" s="148">
        <v>24</v>
      </c>
      <c r="I140" s="149"/>
      <c r="L140" s="144"/>
      <c r="M140" s="150"/>
      <c r="T140" s="151"/>
      <c r="AT140" s="146" t="s">
        <v>144</v>
      </c>
      <c r="AU140" s="146" t="s">
        <v>80</v>
      </c>
      <c r="AV140" s="12" t="s">
        <v>80</v>
      </c>
      <c r="AW140" s="12" t="s">
        <v>31</v>
      </c>
      <c r="AX140" s="12" t="s">
        <v>70</v>
      </c>
      <c r="AY140" s="146" t="s">
        <v>132</v>
      </c>
    </row>
    <row r="141" spans="2:65" s="13" customFormat="1" ht="11.25" x14ac:dyDescent="0.2">
      <c r="B141" s="152"/>
      <c r="D141" s="145" t="s">
        <v>144</v>
      </c>
      <c r="E141" s="153" t="s">
        <v>3</v>
      </c>
      <c r="F141" s="154" t="s">
        <v>146</v>
      </c>
      <c r="H141" s="155">
        <v>24</v>
      </c>
      <c r="I141" s="156"/>
      <c r="L141" s="152"/>
      <c r="M141" s="157"/>
      <c r="T141" s="158"/>
      <c r="AT141" s="153" t="s">
        <v>144</v>
      </c>
      <c r="AU141" s="153" t="s">
        <v>80</v>
      </c>
      <c r="AV141" s="13" t="s">
        <v>140</v>
      </c>
      <c r="AW141" s="13" t="s">
        <v>31</v>
      </c>
      <c r="AX141" s="13" t="s">
        <v>78</v>
      </c>
      <c r="AY141" s="153" t="s">
        <v>132</v>
      </c>
    </row>
    <row r="142" spans="2:65" s="1" customFormat="1" ht="37.9" customHeight="1" x14ac:dyDescent="0.2">
      <c r="B142" s="126"/>
      <c r="C142" s="127" t="s">
        <v>188</v>
      </c>
      <c r="D142" s="127" t="s">
        <v>135</v>
      </c>
      <c r="E142" s="128" t="s">
        <v>239</v>
      </c>
      <c r="F142" s="129" t="s">
        <v>240</v>
      </c>
      <c r="G142" s="130" t="s">
        <v>235</v>
      </c>
      <c r="H142" s="131">
        <v>32</v>
      </c>
      <c r="I142" s="132"/>
      <c r="J142" s="133">
        <f>ROUND(I142*H142,2)</f>
        <v>0</v>
      </c>
      <c r="K142" s="129" t="s">
        <v>139</v>
      </c>
      <c r="L142" s="31"/>
      <c r="M142" s="134" t="s">
        <v>3</v>
      </c>
      <c r="N142" s="135" t="s">
        <v>41</v>
      </c>
      <c r="P142" s="136">
        <f>O142*H142</f>
        <v>0</v>
      </c>
      <c r="Q142" s="136">
        <v>0</v>
      </c>
      <c r="R142" s="136">
        <f>Q142*H142</f>
        <v>0</v>
      </c>
      <c r="S142" s="136">
        <v>5.0000000000000001E-3</v>
      </c>
      <c r="T142" s="137">
        <f>S142*H142</f>
        <v>0.16</v>
      </c>
      <c r="AR142" s="138" t="s">
        <v>188</v>
      </c>
      <c r="AT142" s="138" t="s">
        <v>135</v>
      </c>
      <c r="AU142" s="138" t="s">
        <v>80</v>
      </c>
      <c r="AY142" s="16" t="s">
        <v>132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78</v>
      </c>
      <c r="BK142" s="139">
        <f>ROUND(I142*H142,2)</f>
        <v>0</v>
      </c>
      <c r="BL142" s="16" t="s">
        <v>188</v>
      </c>
      <c r="BM142" s="138" t="s">
        <v>443</v>
      </c>
    </row>
    <row r="143" spans="2:65" s="1" customFormat="1" ht="11.25" x14ac:dyDescent="0.2">
      <c r="B143" s="31"/>
      <c r="D143" s="140" t="s">
        <v>142</v>
      </c>
      <c r="F143" s="141" t="s">
        <v>242</v>
      </c>
      <c r="I143" s="142"/>
      <c r="L143" s="31"/>
      <c r="M143" s="143"/>
      <c r="T143" s="52"/>
      <c r="AT143" s="16" t="s">
        <v>142</v>
      </c>
      <c r="AU143" s="16" t="s">
        <v>80</v>
      </c>
    </row>
    <row r="144" spans="2:65" s="1" customFormat="1" ht="37.9" customHeight="1" x14ac:dyDescent="0.2">
      <c r="B144" s="126"/>
      <c r="C144" s="127" t="s">
        <v>243</v>
      </c>
      <c r="D144" s="127" t="s">
        <v>135</v>
      </c>
      <c r="E144" s="128" t="s">
        <v>244</v>
      </c>
      <c r="F144" s="129" t="s">
        <v>245</v>
      </c>
      <c r="G144" s="130" t="s">
        <v>138</v>
      </c>
      <c r="H144" s="131">
        <v>90.99</v>
      </c>
      <c r="I144" s="132"/>
      <c r="J144" s="133">
        <f>ROUND(I144*H144,2)</f>
        <v>0</v>
      </c>
      <c r="K144" s="129" t="s">
        <v>139</v>
      </c>
      <c r="L144" s="31"/>
      <c r="M144" s="134" t="s">
        <v>3</v>
      </c>
      <c r="N144" s="135" t="s">
        <v>41</v>
      </c>
      <c r="P144" s="136">
        <f>O144*H144</f>
        <v>0</v>
      </c>
      <c r="Q144" s="136">
        <v>2.7E-4</v>
      </c>
      <c r="R144" s="136">
        <f>Q144*H144</f>
        <v>2.45673E-2</v>
      </c>
      <c r="S144" s="136">
        <v>0</v>
      </c>
      <c r="T144" s="137">
        <f>S144*H144</f>
        <v>0</v>
      </c>
      <c r="AR144" s="138" t="s">
        <v>188</v>
      </c>
      <c r="AT144" s="138" t="s">
        <v>135</v>
      </c>
      <c r="AU144" s="138" t="s">
        <v>80</v>
      </c>
      <c r="AY144" s="16" t="s">
        <v>132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6" t="s">
        <v>78</v>
      </c>
      <c r="BK144" s="139">
        <f>ROUND(I144*H144,2)</f>
        <v>0</v>
      </c>
      <c r="BL144" s="16" t="s">
        <v>188</v>
      </c>
      <c r="BM144" s="138" t="s">
        <v>444</v>
      </c>
    </row>
    <row r="145" spans="2:65" s="1" customFormat="1" ht="11.25" x14ac:dyDescent="0.2">
      <c r="B145" s="31"/>
      <c r="D145" s="140" t="s">
        <v>142</v>
      </c>
      <c r="F145" s="141" t="s">
        <v>247</v>
      </c>
      <c r="I145" s="142"/>
      <c r="L145" s="31"/>
      <c r="M145" s="143"/>
      <c r="T145" s="52"/>
      <c r="AT145" s="16" t="s">
        <v>142</v>
      </c>
      <c r="AU145" s="16" t="s">
        <v>80</v>
      </c>
    </row>
    <row r="146" spans="2:65" s="1" customFormat="1" ht="24.2" customHeight="1" x14ac:dyDescent="0.2">
      <c r="B146" s="126"/>
      <c r="C146" s="159" t="s">
        <v>248</v>
      </c>
      <c r="D146" s="159" t="s">
        <v>197</v>
      </c>
      <c r="E146" s="160" t="s">
        <v>249</v>
      </c>
      <c r="F146" s="161" t="s">
        <v>250</v>
      </c>
      <c r="G146" s="162" t="s">
        <v>138</v>
      </c>
      <c r="H146" s="163">
        <v>90.99</v>
      </c>
      <c r="I146" s="164"/>
      <c r="J146" s="165">
        <f>ROUND(I146*H146,2)</f>
        <v>0</v>
      </c>
      <c r="K146" s="161" t="s">
        <v>139</v>
      </c>
      <c r="L146" s="166"/>
      <c r="M146" s="167" t="s">
        <v>3</v>
      </c>
      <c r="N146" s="168" t="s">
        <v>41</v>
      </c>
      <c r="P146" s="136">
        <f>O146*H146</f>
        <v>0</v>
      </c>
      <c r="Q146" s="136">
        <v>3.6810000000000002E-2</v>
      </c>
      <c r="R146" s="136">
        <f>Q146*H146</f>
        <v>3.3493419000000002</v>
      </c>
      <c r="S146" s="136">
        <v>0</v>
      </c>
      <c r="T146" s="137">
        <f>S146*H146</f>
        <v>0</v>
      </c>
      <c r="AR146" s="138" t="s">
        <v>200</v>
      </c>
      <c r="AT146" s="138" t="s">
        <v>197</v>
      </c>
      <c r="AU146" s="138" t="s">
        <v>80</v>
      </c>
      <c r="AY146" s="16" t="s">
        <v>132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78</v>
      </c>
      <c r="BK146" s="139">
        <f>ROUND(I146*H146,2)</f>
        <v>0</v>
      </c>
      <c r="BL146" s="16" t="s">
        <v>188</v>
      </c>
      <c r="BM146" s="138" t="s">
        <v>445</v>
      </c>
    </row>
    <row r="147" spans="2:65" s="1" customFormat="1" ht="37.9" customHeight="1" x14ac:dyDescent="0.2">
      <c r="B147" s="126"/>
      <c r="C147" s="127" t="s">
        <v>252</v>
      </c>
      <c r="D147" s="127" t="s">
        <v>135</v>
      </c>
      <c r="E147" s="128" t="s">
        <v>253</v>
      </c>
      <c r="F147" s="129" t="s">
        <v>254</v>
      </c>
      <c r="G147" s="130" t="s">
        <v>235</v>
      </c>
      <c r="H147" s="131">
        <v>12</v>
      </c>
      <c r="I147" s="132"/>
      <c r="J147" s="133">
        <f>ROUND(I147*H147,2)</f>
        <v>0</v>
      </c>
      <c r="K147" s="129" t="s">
        <v>139</v>
      </c>
      <c r="L147" s="31"/>
      <c r="M147" s="134" t="s">
        <v>3</v>
      </c>
      <c r="N147" s="135" t="s">
        <v>41</v>
      </c>
      <c r="P147" s="136">
        <f>O147*H147</f>
        <v>0</v>
      </c>
      <c r="Q147" s="136">
        <v>2.5999999999999998E-4</v>
      </c>
      <c r="R147" s="136">
        <f>Q147*H147</f>
        <v>3.1199999999999995E-3</v>
      </c>
      <c r="S147" s="136">
        <v>0</v>
      </c>
      <c r="T147" s="137">
        <f>S147*H147</f>
        <v>0</v>
      </c>
      <c r="AR147" s="138" t="s">
        <v>188</v>
      </c>
      <c r="AT147" s="138" t="s">
        <v>135</v>
      </c>
      <c r="AU147" s="138" t="s">
        <v>80</v>
      </c>
      <c r="AY147" s="16" t="s">
        <v>132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78</v>
      </c>
      <c r="BK147" s="139">
        <f>ROUND(I147*H147,2)</f>
        <v>0</v>
      </c>
      <c r="BL147" s="16" t="s">
        <v>188</v>
      </c>
      <c r="BM147" s="138" t="s">
        <v>446</v>
      </c>
    </row>
    <row r="148" spans="2:65" s="1" customFormat="1" ht="11.25" x14ac:dyDescent="0.2">
      <c r="B148" s="31"/>
      <c r="D148" s="140" t="s">
        <v>142</v>
      </c>
      <c r="F148" s="141" t="s">
        <v>256</v>
      </c>
      <c r="I148" s="142"/>
      <c r="L148" s="31"/>
      <c r="M148" s="143"/>
      <c r="T148" s="52"/>
      <c r="AT148" s="16" t="s">
        <v>142</v>
      </c>
      <c r="AU148" s="16" t="s">
        <v>80</v>
      </c>
    </row>
    <row r="149" spans="2:65" s="1" customFormat="1" ht="16.5" customHeight="1" x14ac:dyDescent="0.2">
      <c r="B149" s="126"/>
      <c r="C149" s="159" t="s">
        <v>257</v>
      </c>
      <c r="D149" s="159" t="s">
        <v>197</v>
      </c>
      <c r="E149" s="160" t="s">
        <v>258</v>
      </c>
      <c r="F149" s="161" t="s">
        <v>259</v>
      </c>
      <c r="G149" s="162" t="s">
        <v>138</v>
      </c>
      <c r="H149" s="163">
        <v>19.2</v>
      </c>
      <c r="I149" s="164"/>
      <c r="J149" s="165">
        <f>ROUND(I149*H149,2)</f>
        <v>0</v>
      </c>
      <c r="K149" s="161" t="s">
        <v>139</v>
      </c>
      <c r="L149" s="166"/>
      <c r="M149" s="167" t="s">
        <v>3</v>
      </c>
      <c r="N149" s="168" t="s">
        <v>41</v>
      </c>
      <c r="P149" s="136">
        <f>O149*H149</f>
        <v>0</v>
      </c>
      <c r="Q149" s="136">
        <v>3.7039999999999997E-2</v>
      </c>
      <c r="R149" s="136">
        <f>Q149*H149</f>
        <v>0.71116799999999991</v>
      </c>
      <c r="S149" s="136">
        <v>0</v>
      </c>
      <c r="T149" s="137">
        <f>S149*H149</f>
        <v>0</v>
      </c>
      <c r="AR149" s="138" t="s">
        <v>200</v>
      </c>
      <c r="AT149" s="138" t="s">
        <v>197</v>
      </c>
      <c r="AU149" s="138" t="s">
        <v>80</v>
      </c>
      <c r="AY149" s="16" t="s">
        <v>132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6" t="s">
        <v>78</v>
      </c>
      <c r="BK149" s="139">
        <f>ROUND(I149*H149,2)</f>
        <v>0</v>
      </c>
      <c r="BL149" s="16" t="s">
        <v>188</v>
      </c>
      <c r="BM149" s="138" t="s">
        <v>447</v>
      </c>
    </row>
    <row r="150" spans="2:65" s="1" customFormat="1" ht="37.9" customHeight="1" x14ac:dyDescent="0.2">
      <c r="B150" s="126"/>
      <c r="C150" s="127" t="s">
        <v>8</v>
      </c>
      <c r="D150" s="127" t="s">
        <v>135</v>
      </c>
      <c r="E150" s="128" t="s">
        <v>261</v>
      </c>
      <c r="F150" s="129" t="s">
        <v>262</v>
      </c>
      <c r="G150" s="130" t="s">
        <v>235</v>
      </c>
      <c r="H150" s="131">
        <v>24</v>
      </c>
      <c r="I150" s="132"/>
      <c r="J150" s="133">
        <f>ROUND(I150*H150,2)</f>
        <v>0</v>
      </c>
      <c r="K150" s="129" t="s">
        <v>139</v>
      </c>
      <c r="L150" s="31"/>
      <c r="M150" s="134" t="s">
        <v>3</v>
      </c>
      <c r="N150" s="135" t="s">
        <v>41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188</v>
      </c>
      <c r="AT150" s="138" t="s">
        <v>135</v>
      </c>
      <c r="AU150" s="138" t="s">
        <v>80</v>
      </c>
      <c r="AY150" s="16" t="s">
        <v>132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78</v>
      </c>
      <c r="BK150" s="139">
        <f>ROUND(I150*H150,2)</f>
        <v>0</v>
      </c>
      <c r="BL150" s="16" t="s">
        <v>188</v>
      </c>
      <c r="BM150" s="138" t="s">
        <v>448</v>
      </c>
    </row>
    <row r="151" spans="2:65" s="1" customFormat="1" ht="11.25" x14ac:dyDescent="0.2">
      <c r="B151" s="31"/>
      <c r="D151" s="140" t="s">
        <v>142</v>
      </c>
      <c r="F151" s="141" t="s">
        <v>264</v>
      </c>
      <c r="I151" s="142"/>
      <c r="L151" s="31"/>
      <c r="M151" s="143"/>
      <c r="T151" s="52"/>
      <c r="AT151" s="16" t="s">
        <v>142</v>
      </c>
      <c r="AU151" s="16" t="s">
        <v>80</v>
      </c>
    </row>
    <row r="152" spans="2:65" s="12" customFormat="1" ht="11.25" x14ac:dyDescent="0.2">
      <c r="B152" s="144"/>
      <c r="D152" s="145" t="s">
        <v>144</v>
      </c>
      <c r="E152" s="146" t="s">
        <v>3</v>
      </c>
      <c r="F152" s="147" t="s">
        <v>238</v>
      </c>
      <c r="H152" s="148">
        <v>24</v>
      </c>
      <c r="I152" s="149"/>
      <c r="L152" s="144"/>
      <c r="M152" s="150"/>
      <c r="T152" s="151"/>
      <c r="AT152" s="146" t="s">
        <v>144</v>
      </c>
      <c r="AU152" s="146" t="s">
        <v>80</v>
      </c>
      <c r="AV152" s="12" t="s">
        <v>80</v>
      </c>
      <c r="AW152" s="12" t="s">
        <v>31</v>
      </c>
      <c r="AX152" s="12" t="s">
        <v>70</v>
      </c>
      <c r="AY152" s="146" t="s">
        <v>132</v>
      </c>
    </row>
    <row r="153" spans="2:65" s="13" customFormat="1" ht="11.25" x14ac:dyDescent="0.2">
      <c r="B153" s="152"/>
      <c r="D153" s="145" t="s">
        <v>144</v>
      </c>
      <c r="E153" s="153" t="s">
        <v>3</v>
      </c>
      <c r="F153" s="154" t="s">
        <v>146</v>
      </c>
      <c r="H153" s="155">
        <v>24</v>
      </c>
      <c r="I153" s="156"/>
      <c r="L153" s="152"/>
      <c r="M153" s="157"/>
      <c r="T153" s="158"/>
      <c r="AT153" s="153" t="s">
        <v>144</v>
      </c>
      <c r="AU153" s="153" t="s">
        <v>80</v>
      </c>
      <c r="AV153" s="13" t="s">
        <v>140</v>
      </c>
      <c r="AW153" s="13" t="s">
        <v>31</v>
      </c>
      <c r="AX153" s="13" t="s">
        <v>78</v>
      </c>
      <c r="AY153" s="153" t="s">
        <v>132</v>
      </c>
    </row>
    <row r="154" spans="2:65" s="1" customFormat="1" ht="44.25" customHeight="1" x14ac:dyDescent="0.2">
      <c r="B154" s="126"/>
      <c r="C154" s="127" t="s">
        <v>265</v>
      </c>
      <c r="D154" s="127" t="s">
        <v>135</v>
      </c>
      <c r="E154" s="128" t="s">
        <v>266</v>
      </c>
      <c r="F154" s="129" t="s">
        <v>267</v>
      </c>
      <c r="G154" s="130" t="s">
        <v>235</v>
      </c>
      <c r="H154" s="131">
        <v>32</v>
      </c>
      <c r="I154" s="132"/>
      <c r="J154" s="133">
        <f>ROUND(I154*H154,2)</f>
        <v>0</v>
      </c>
      <c r="K154" s="129" t="s">
        <v>139</v>
      </c>
      <c r="L154" s="31"/>
      <c r="M154" s="134" t="s">
        <v>3</v>
      </c>
      <c r="N154" s="135" t="s">
        <v>41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188</v>
      </c>
      <c r="AT154" s="138" t="s">
        <v>135</v>
      </c>
      <c r="AU154" s="138" t="s">
        <v>80</v>
      </c>
      <c r="AY154" s="16" t="s">
        <v>132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6" t="s">
        <v>78</v>
      </c>
      <c r="BK154" s="139">
        <f>ROUND(I154*H154,2)</f>
        <v>0</v>
      </c>
      <c r="BL154" s="16" t="s">
        <v>188</v>
      </c>
      <c r="BM154" s="138" t="s">
        <v>449</v>
      </c>
    </row>
    <row r="155" spans="2:65" s="1" customFormat="1" ht="11.25" x14ac:dyDescent="0.2">
      <c r="B155" s="31"/>
      <c r="D155" s="140" t="s">
        <v>142</v>
      </c>
      <c r="F155" s="141" t="s">
        <v>269</v>
      </c>
      <c r="I155" s="142"/>
      <c r="L155" s="31"/>
      <c r="M155" s="143"/>
      <c r="T155" s="52"/>
      <c r="AT155" s="16" t="s">
        <v>142</v>
      </c>
      <c r="AU155" s="16" t="s">
        <v>80</v>
      </c>
    </row>
    <row r="156" spans="2:65" s="1" customFormat="1" ht="21.75" customHeight="1" x14ac:dyDescent="0.2">
      <c r="B156" s="126"/>
      <c r="C156" s="159" t="s">
        <v>270</v>
      </c>
      <c r="D156" s="159" t="s">
        <v>197</v>
      </c>
      <c r="E156" s="160" t="s">
        <v>271</v>
      </c>
      <c r="F156" s="161" t="s">
        <v>272</v>
      </c>
      <c r="G156" s="162" t="s">
        <v>187</v>
      </c>
      <c r="H156" s="163">
        <v>77</v>
      </c>
      <c r="I156" s="164"/>
      <c r="J156" s="165">
        <f>ROUND(I156*H156,2)</f>
        <v>0</v>
      </c>
      <c r="K156" s="161" t="s">
        <v>139</v>
      </c>
      <c r="L156" s="166"/>
      <c r="M156" s="167" t="s">
        <v>3</v>
      </c>
      <c r="N156" s="168" t="s">
        <v>41</v>
      </c>
      <c r="P156" s="136">
        <f>O156*H156</f>
        <v>0</v>
      </c>
      <c r="Q156" s="136">
        <v>1.1000000000000001E-3</v>
      </c>
      <c r="R156" s="136">
        <f>Q156*H156</f>
        <v>8.4700000000000011E-2</v>
      </c>
      <c r="S156" s="136">
        <v>0</v>
      </c>
      <c r="T156" s="137">
        <f>S156*H156</f>
        <v>0</v>
      </c>
      <c r="AR156" s="138" t="s">
        <v>200</v>
      </c>
      <c r="AT156" s="138" t="s">
        <v>197</v>
      </c>
      <c r="AU156" s="138" t="s">
        <v>80</v>
      </c>
      <c r="AY156" s="16" t="s">
        <v>132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6" t="s">
        <v>78</v>
      </c>
      <c r="BK156" s="139">
        <f>ROUND(I156*H156,2)</f>
        <v>0</v>
      </c>
      <c r="BL156" s="16" t="s">
        <v>188</v>
      </c>
      <c r="BM156" s="138" t="s">
        <v>450</v>
      </c>
    </row>
    <row r="157" spans="2:65" s="12" customFormat="1" ht="11.25" x14ac:dyDescent="0.2">
      <c r="B157" s="144"/>
      <c r="D157" s="145" t="s">
        <v>144</v>
      </c>
      <c r="E157" s="146" t="s">
        <v>3</v>
      </c>
      <c r="F157" s="147" t="s">
        <v>274</v>
      </c>
      <c r="H157" s="148">
        <v>56</v>
      </c>
      <c r="I157" s="149"/>
      <c r="L157" s="144"/>
      <c r="M157" s="150"/>
      <c r="T157" s="151"/>
      <c r="AT157" s="146" t="s">
        <v>144</v>
      </c>
      <c r="AU157" s="146" t="s">
        <v>80</v>
      </c>
      <c r="AV157" s="12" t="s">
        <v>80</v>
      </c>
      <c r="AW157" s="12" t="s">
        <v>31</v>
      </c>
      <c r="AX157" s="12" t="s">
        <v>70</v>
      </c>
      <c r="AY157" s="146" t="s">
        <v>132</v>
      </c>
    </row>
    <row r="158" spans="2:65" s="12" customFormat="1" ht="11.25" x14ac:dyDescent="0.2">
      <c r="B158" s="144"/>
      <c r="D158" s="145" t="s">
        <v>144</v>
      </c>
      <c r="E158" s="146" t="s">
        <v>3</v>
      </c>
      <c r="F158" s="147" t="s">
        <v>275</v>
      </c>
      <c r="H158" s="148">
        <v>21</v>
      </c>
      <c r="I158" s="149"/>
      <c r="L158" s="144"/>
      <c r="M158" s="150"/>
      <c r="T158" s="151"/>
      <c r="AT158" s="146" t="s">
        <v>144</v>
      </c>
      <c r="AU158" s="146" t="s">
        <v>80</v>
      </c>
      <c r="AV158" s="12" t="s">
        <v>80</v>
      </c>
      <c r="AW158" s="12" t="s">
        <v>31</v>
      </c>
      <c r="AX158" s="12" t="s">
        <v>70</v>
      </c>
      <c r="AY158" s="146" t="s">
        <v>132</v>
      </c>
    </row>
    <row r="159" spans="2:65" s="13" customFormat="1" ht="11.25" x14ac:dyDescent="0.2">
      <c r="B159" s="152"/>
      <c r="D159" s="145" t="s">
        <v>144</v>
      </c>
      <c r="E159" s="153" t="s">
        <v>3</v>
      </c>
      <c r="F159" s="154" t="s">
        <v>146</v>
      </c>
      <c r="H159" s="155">
        <v>77</v>
      </c>
      <c r="I159" s="156"/>
      <c r="L159" s="152"/>
      <c r="M159" s="157"/>
      <c r="T159" s="158"/>
      <c r="AT159" s="153" t="s">
        <v>144</v>
      </c>
      <c r="AU159" s="153" t="s">
        <v>80</v>
      </c>
      <c r="AV159" s="13" t="s">
        <v>140</v>
      </c>
      <c r="AW159" s="13" t="s">
        <v>31</v>
      </c>
      <c r="AX159" s="13" t="s">
        <v>78</v>
      </c>
      <c r="AY159" s="153" t="s">
        <v>132</v>
      </c>
    </row>
    <row r="160" spans="2:65" s="1" customFormat="1" ht="16.5" customHeight="1" x14ac:dyDescent="0.2">
      <c r="B160" s="126"/>
      <c r="C160" s="159" t="s">
        <v>276</v>
      </c>
      <c r="D160" s="159" t="s">
        <v>197</v>
      </c>
      <c r="E160" s="160" t="s">
        <v>277</v>
      </c>
      <c r="F160" s="161" t="s">
        <v>278</v>
      </c>
      <c r="G160" s="162" t="s">
        <v>207</v>
      </c>
      <c r="H160" s="163">
        <v>56</v>
      </c>
      <c r="I160" s="164"/>
      <c r="J160" s="165">
        <f>ROUND(I160*H160,2)</f>
        <v>0</v>
      </c>
      <c r="K160" s="161" t="s">
        <v>139</v>
      </c>
      <c r="L160" s="166"/>
      <c r="M160" s="167" t="s">
        <v>3</v>
      </c>
      <c r="N160" s="168" t="s">
        <v>41</v>
      </c>
      <c r="P160" s="136">
        <f>O160*H160</f>
        <v>0</v>
      </c>
      <c r="Q160" s="136">
        <v>2.0000000000000001E-4</v>
      </c>
      <c r="R160" s="136">
        <f>Q160*H160</f>
        <v>1.12E-2</v>
      </c>
      <c r="S160" s="136">
        <v>0</v>
      </c>
      <c r="T160" s="137">
        <f>S160*H160</f>
        <v>0</v>
      </c>
      <c r="AR160" s="138" t="s">
        <v>200</v>
      </c>
      <c r="AT160" s="138" t="s">
        <v>197</v>
      </c>
      <c r="AU160" s="138" t="s">
        <v>80</v>
      </c>
      <c r="AY160" s="16" t="s">
        <v>132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6" t="s">
        <v>78</v>
      </c>
      <c r="BK160" s="139">
        <f>ROUND(I160*H160,2)</f>
        <v>0</v>
      </c>
      <c r="BL160" s="16" t="s">
        <v>188</v>
      </c>
      <c r="BM160" s="138" t="s">
        <v>451</v>
      </c>
    </row>
    <row r="161" spans="2:65" s="12" customFormat="1" ht="11.25" x14ac:dyDescent="0.2">
      <c r="B161" s="144"/>
      <c r="D161" s="145" t="s">
        <v>144</v>
      </c>
      <c r="E161" s="146" t="s">
        <v>3</v>
      </c>
      <c r="F161" s="147" t="s">
        <v>280</v>
      </c>
      <c r="H161" s="148">
        <v>56</v>
      </c>
      <c r="I161" s="149"/>
      <c r="L161" s="144"/>
      <c r="M161" s="150"/>
      <c r="T161" s="151"/>
      <c r="AT161" s="146" t="s">
        <v>144</v>
      </c>
      <c r="AU161" s="146" t="s">
        <v>80</v>
      </c>
      <c r="AV161" s="12" t="s">
        <v>80</v>
      </c>
      <c r="AW161" s="12" t="s">
        <v>31</v>
      </c>
      <c r="AX161" s="12" t="s">
        <v>70</v>
      </c>
      <c r="AY161" s="146" t="s">
        <v>132</v>
      </c>
    </row>
    <row r="162" spans="2:65" s="13" customFormat="1" ht="11.25" x14ac:dyDescent="0.2">
      <c r="B162" s="152"/>
      <c r="D162" s="145" t="s">
        <v>144</v>
      </c>
      <c r="E162" s="153" t="s">
        <v>3</v>
      </c>
      <c r="F162" s="154" t="s">
        <v>146</v>
      </c>
      <c r="H162" s="155">
        <v>56</v>
      </c>
      <c r="I162" s="156"/>
      <c r="L162" s="152"/>
      <c r="M162" s="157"/>
      <c r="T162" s="158"/>
      <c r="AT162" s="153" t="s">
        <v>144</v>
      </c>
      <c r="AU162" s="153" t="s">
        <v>80</v>
      </c>
      <c r="AV162" s="13" t="s">
        <v>140</v>
      </c>
      <c r="AW162" s="13" t="s">
        <v>31</v>
      </c>
      <c r="AX162" s="13" t="s">
        <v>78</v>
      </c>
      <c r="AY162" s="153" t="s">
        <v>132</v>
      </c>
    </row>
    <row r="163" spans="2:65" s="1" customFormat="1" ht="21.75" customHeight="1" x14ac:dyDescent="0.2">
      <c r="B163" s="126"/>
      <c r="C163" s="127" t="s">
        <v>281</v>
      </c>
      <c r="D163" s="127" t="s">
        <v>135</v>
      </c>
      <c r="E163" s="128" t="s">
        <v>282</v>
      </c>
      <c r="F163" s="129" t="s">
        <v>283</v>
      </c>
      <c r="G163" s="130" t="s">
        <v>284</v>
      </c>
      <c r="H163" s="131">
        <v>1</v>
      </c>
      <c r="I163" s="132"/>
      <c r="J163" s="133">
        <f>ROUND(I163*H163,2)</f>
        <v>0</v>
      </c>
      <c r="K163" s="129" t="s">
        <v>3</v>
      </c>
      <c r="L163" s="31"/>
      <c r="M163" s="134" t="s">
        <v>3</v>
      </c>
      <c r="N163" s="135" t="s">
        <v>41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188</v>
      </c>
      <c r="AT163" s="138" t="s">
        <v>135</v>
      </c>
      <c r="AU163" s="138" t="s">
        <v>80</v>
      </c>
      <c r="AY163" s="16" t="s">
        <v>132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6" t="s">
        <v>78</v>
      </c>
      <c r="BK163" s="139">
        <f>ROUND(I163*H163,2)</f>
        <v>0</v>
      </c>
      <c r="BL163" s="16" t="s">
        <v>188</v>
      </c>
      <c r="BM163" s="138" t="s">
        <v>452</v>
      </c>
    </row>
    <row r="164" spans="2:65" s="1" customFormat="1" ht="49.15" customHeight="1" x14ac:dyDescent="0.2">
      <c r="B164" s="126"/>
      <c r="C164" s="127" t="s">
        <v>286</v>
      </c>
      <c r="D164" s="127" t="s">
        <v>135</v>
      </c>
      <c r="E164" s="128" t="s">
        <v>287</v>
      </c>
      <c r="F164" s="129" t="s">
        <v>288</v>
      </c>
      <c r="G164" s="130" t="s">
        <v>162</v>
      </c>
      <c r="H164" s="131">
        <v>3.4830000000000001</v>
      </c>
      <c r="I164" s="132"/>
      <c r="J164" s="133">
        <f>ROUND(I164*H164,2)</f>
        <v>0</v>
      </c>
      <c r="K164" s="129" t="s">
        <v>139</v>
      </c>
      <c r="L164" s="31"/>
      <c r="M164" s="134" t="s">
        <v>3</v>
      </c>
      <c r="N164" s="135" t="s">
        <v>41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188</v>
      </c>
      <c r="AT164" s="138" t="s">
        <v>135</v>
      </c>
      <c r="AU164" s="138" t="s">
        <v>80</v>
      </c>
      <c r="AY164" s="16" t="s">
        <v>132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78</v>
      </c>
      <c r="BK164" s="139">
        <f>ROUND(I164*H164,2)</f>
        <v>0</v>
      </c>
      <c r="BL164" s="16" t="s">
        <v>188</v>
      </c>
      <c r="BM164" s="138" t="s">
        <v>453</v>
      </c>
    </row>
    <row r="165" spans="2:65" s="1" customFormat="1" ht="11.25" x14ac:dyDescent="0.2">
      <c r="B165" s="31"/>
      <c r="D165" s="140" t="s">
        <v>142</v>
      </c>
      <c r="F165" s="141" t="s">
        <v>290</v>
      </c>
      <c r="I165" s="142"/>
      <c r="L165" s="31"/>
      <c r="M165" s="143"/>
      <c r="T165" s="52"/>
      <c r="AT165" s="16" t="s">
        <v>142</v>
      </c>
      <c r="AU165" s="16" t="s">
        <v>80</v>
      </c>
    </row>
    <row r="166" spans="2:65" s="1" customFormat="1" ht="49.15" customHeight="1" x14ac:dyDescent="0.2">
      <c r="B166" s="126"/>
      <c r="C166" s="127" t="s">
        <v>291</v>
      </c>
      <c r="D166" s="127" t="s">
        <v>135</v>
      </c>
      <c r="E166" s="128" t="s">
        <v>292</v>
      </c>
      <c r="F166" s="129" t="s">
        <v>293</v>
      </c>
      <c r="G166" s="130" t="s">
        <v>162</v>
      </c>
      <c r="H166" s="131">
        <v>3.4830000000000001</v>
      </c>
      <c r="I166" s="132"/>
      <c r="J166" s="133">
        <f>ROUND(I166*H166,2)</f>
        <v>0</v>
      </c>
      <c r="K166" s="129" t="s">
        <v>139</v>
      </c>
      <c r="L166" s="31"/>
      <c r="M166" s="134" t="s">
        <v>3</v>
      </c>
      <c r="N166" s="135" t="s">
        <v>41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188</v>
      </c>
      <c r="AT166" s="138" t="s">
        <v>135</v>
      </c>
      <c r="AU166" s="138" t="s">
        <v>80</v>
      </c>
      <c r="AY166" s="16" t="s">
        <v>132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6" t="s">
        <v>78</v>
      </c>
      <c r="BK166" s="139">
        <f>ROUND(I166*H166,2)</f>
        <v>0</v>
      </c>
      <c r="BL166" s="16" t="s">
        <v>188</v>
      </c>
      <c r="BM166" s="138" t="s">
        <v>454</v>
      </c>
    </row>
    <row r="167" spans="2:65" s="1" customFormat="1" ht="11.25" x14ac:dyDescent="0.2">
      <c r="B167" s="31"/>
      <c r="D167" s="140" t="s">
        <v>142</v>
      </c>
      <c r="F167" s="141" t="s">
        <v>295</v>
      </c>
      <c r="I167" s="142"/>
      <c r="L167" s="31"/>
      <c r="M167" s="143"/>
      <c r="T167" s="52"/>
      <c r="AT167" s="16" t="s">
        <v>142</v>
      </c>
      <c r="AU167" s="16" t="s">
        <v>80</v>
      </c>
    </row>
    <row r="168" spans="2:65" s="11" customFormat="1" ht="22.9" customHeight="1" x14ac:dyDescent="0.2">
      <c r="B168" s="114"/>
      <c r="D168" s="115" t="s">
        <v>69</v>
      </c>
      <c r="E168" s="124" t="s">
        <v>296</v>
      </c>
      <c r="F168" s="124" t="s">
        <v>297</v>
      </c>
      <c r="I168" s="117"/>
      <c r="J168" s="125">
        <f>BK168</f>
        <v>0</v>
      </c>
      <c r="L168" s="114"/>
      <c r="M168" s="119"/>
      <c r="P168" s="120">
        <f>SUM(P169:P175)</f>
        <v>0</v>
      </c>
      <c r="R168" s="120">
        <f>SUM(R169:R175)</f>
        <v>1.5300000000000001E-2</v>
      </c>
      <c r="T168" s="121">
        <f>SUM(T169:T175)</f>
        <v>0</v>
      </c>
      <c r="AR168" s="115" t="s">
        <v>80</v>
      </c>
      <c r="AT168" s="122" t="s">
        <v>69</v>
      </c>
      <c r="AU168" s="122" t="s">
        <v>78</v>
      </c>
      <c r="AY168" s="115" t="s">
        <v>132</v>
      </c>
      <c r="BK168" s="123">
        <f>SUM(BK169:BK175)</f>
        <v>0</v>
      </c>
    </row>
    <row r="169" spans="2:65" s="1" customFormat="1" ht="37.9" customHeight="1" x14ac:dyDescent="0.2">
      <c r="B169" s="126"/>
      <c r="C169" s="127" t="s">
        <v>298</v>
      </c>
      <c r="D169" s="127" t="s">
        <v>135</v>
      </c>
      <c r="E169" s="128" t="s">
        <v>299</v>
      </c>
      <c r="F169" s="129" t="s">
        <v>300</v>
      </c>
      <c r="G169" s="130" t="s">
        <v>138</v>
      </c>
      <c r="H169" s="131">
        <v>30.6</v>
      </c>
      <c r="I169" s="132"/>
      <c r="J169" s="133">
        <f>ROUND(I169*H169,2)</f>
        <v>0</v>
      </c>
      <c r="K169" s="129" t="s">
        <v>139</v>
      </c>
      <c r="L169" s="31"/>
      <c r="M169" s="134" t="s">
        <v>3</v>
      </c>
      <c r="N169" s="135" t="s">
        <v>41</v>
      </c>
      <c r="P169" s="136">
        <f>O169*H169</f>
        <v>0</v>
      </c>
      <c r="Q169" s="136">
        <v>1.3999999999999999E-4</v>
      </c>
      <c r="R169" s="136">
        <f>Q169*H169</f>
        <v>4.2839999999999996E-3</v>
      </c>
      <c r="S169" s="136">
        <v>0</v>
      </c>
      <c r="T169" s="137">
        <f>S169*H169</f>
        <v>0</v>
      </c>
      <c r="AR169" s="138" t="s">
        <v>188</v>
      </c>
      <c r="AT169" s="138" t="s">
        <v>135</v>
      </c>
      <c r="AU169" s="138" t="s">
        <v>80</v>
      </c>
      <c r="AY169" s="16" t="s">
        <v>132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6" t="s">
        <v>78</v>
      </c>
      <c r="BK169" s="139">
        <f>ROUND(I169*H169,2)</f>
        <v>0</v>
      </c>
      <c r="BL169" s="16" t="s">
        <v>188</v>
      </c>
      <c r="BM169" s="138" t="s">
        <v>455</v>
      </c>
    </row>
    <row r="170" spans="2:65" s="1" customFormat="1" ht="11.25" x14ac:dyDescent="0.2">
      <c r="B170" s="31"/>
      <c r="D170" s="140" t="s">
        <v>142</v>
      </c>
      <c r="F170" s="141" t="s">
        <v>302</v>
      </c>
      <c r="I170" s="142"/>
      <c r="L170" s="31"/>
      <c r="M170" s="143"/>
      <c r="T170" s="52"/>
      <c r="AT170" s="16" t="s">
        <v>142</v>
      </c>
      <c r="AU170" s="16" t="s">
        <v>80</v>
      </c>
    </row>
    <row r="171" spans="2:65" s="1" customFormat="1" ht="19.5" x14ac:dyDescent="0.2">
      <c r="B171" s="31"/>
      <c r="D171" s="145" t="s">
        <v>216</v>
      </c>
      <c r="F171" s="169" t="s">
        <v>303</v>
      </c>
      <c r="I171" s="142"/>
      <c r="L171" s="31"/>
      <c r="M171" s="143"/>
      <c r="T171" s="52"/>
      <c r="AT171" s="16" t="s">
        <v>216</v>
      </c>
      <c r="AU171" s="16" t="s">
        <v>80</v>
      </c>
    </row>
    <row r="172" spans="2:65" s="12" customFormat="1" ht="11.25" x14ac:dyDescent="0.2">
      <c r="B172" s="144"/>
      <c r="D172" s="145" t="s">
        <v>144</v>
      </c>
      <c r="E172" s="146" t="s">
        <v>3</v>
      </c>
      <c r="F172" s="147" t="s">
        <v>304</v>
      </c>
      <c r="H172" s="148">
        <v>30.6</v>
      </c>
      <c r="I172" s="149"/>
      <c r="L172" s="144"/>
      <c r="M172" s="150"/>
      <c r="T172" s="151"/>
      <c r="AT172" s="146" t="s">
        <v>144</v>
      </c>
      <c r="AU172" s="146" t="s">
        <v>80</v>
      </c>
      <c r="AV172" s="12" t="s">
        <v>80</v>
      </c>
      <c r="AW172" s="12" t="s">
        <v>31</v>
      </c>
      <c r="AX172" s="12" t="s">
        <v>70</v>
      </c>
      <c r="AY172" s="146" t="s">
        <v>132</v>
      </c>
    </row>
    <row r="173" spans="2:65" s="13" customFormat="1" ht="11.25" x14ac:dyDescent="0.2">
      <c r="B173" s="152"/>
      <c r="D173" s="145" t="s">
        <v>144</v>
      </c>
      <c r="E173" s="153" t="s">
        <v>3</v>
      </c>
      <c r="F173" s="154" t="s">
        <v>146</v>
      </c>
      <c r="H173" s="155">
        <v>30.6</v>
      </c>
      <c r="I173" s="156"/>
      <c r="L173" s="152"/>
      <c r="M173" s="157"/>
      <c r="T173" s="158"/>
      <c r="AT173" s="153" t="s">
        <v>144</v>
      </c>
      <c r="AU173" s="153" t="s">
        <v>80</v>
      </c>
      <c r="AV173" s="13" t="s">
        <v>140</v>
      </c>
      <c r="AW173" s="13" t="s">
        <v>31</v>
      </c>
      <c r="AX173" s="13" t="s">
        <v>78</v>
      </c>
      <c r="AY173" s="153" t="s">
        <v>132</v>
      </c>
    </row>
    <row r="174" spans="2:65" s="1" customFormat="1" ht="44.25" customHeight="1" x14ac:dyDescent="0.2">
      <c r="B174" s="126"/>
      <c r="C174" s="127" t="s">
        <v>305</v>
      </c>
      <c r="D174" s="127" t="s">
        <v>135</v>
      </c>
      <c r="E174" s="128" t="s">
        <v>306</v>
      </c>
      <c r="F174" s="129" t="s">
        <v>307</v>
      </c>
      <c r="G174" s="130" t="s">
        <v>138</v>
      </c>
      <c r="H174" s="131">
        <v>30.6</v>
      </c>
      <c r="I174" s="132"/>
      <c r="J174" s="133">
        <f>ROUND(I174*H174,2)</f>
        <v>0</v>
      </c>
      <c r="K174" s="129" t="s">
        <v>139</v>
      </c>
      <c r="L174" s="31"/>
      <c r="M174" s="134" t="s">
        <v>3</v>
      </c>
      <c r="N174" s="135" t="s">
        <v>41</v>
      </c>
      <c r="P174" s="136">
        <f>O174*H174</f>
        <v>0</v>
      </c>
      <c r="Q174" s="136">
        <v>3.6000000000000002E-4</v>
      </c>
      <c r="R174" s="136">
        <f>Q174*H174</f>
        <v>1.1016000000000001E-2</v>
      </c>
      <c r="S174" s="136">
        <v>0</v>
      </c>
      <c r="T174" s="137">
        <f>S174*H174</f>
        <v>0</v>
      </c>
      <c r="AR174" s="138" t="s">
        <v>188</v>
      </c>
      <c r="AT174" s="138" t="s">
        <v>135</v>
      </c>
      <c r="AU174" s="138" t="s">
        <v>80</v>
      </c>
      <c r="AY174" s="16" t="s">
        <v>132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6" t="s">
        <v>78</v>
      </c>
      <c r="BK174" s="139">
        <f>ROUND(I174*H174,2)</f>
        <v>0</v>
      </c>
      <c r="BL174" s="16" t="s">
        <v>188</v>
      </c>
      <c r="BM174" s="138" t="s">
        <v>456</v>
      </c>
    </row>
    <row r="175" spans="2:65" s="1" customFormat="1" ht="11.25" x14ac:dyDescent="0.2">
      <c r="B175" s="31"/>
      <c r="D175" s="140" t="s">
        <v>142</v>
      </c>
      <c r="F175" s="141" t="s">
        <v>309</v>
      </c>
      <c r="I175" s="142"/>
      <c r="L175" s="31"/>
      <c r="M175" s="143"/>
      <c r="T175" s="52"/>
      <c r="AT175" s="16" t="s">
        <v>142</v>
      </c>
      <c r="AU175" s="16" t="s">
        <v>80</v>
      </c>
    </row>
    <row r="176" spans="2:65" s="11" customFormat="1" ht="25.9" customHeight="1" x14ac:dyDescent="0.2">
      <c r="B176" s="114"/>
      <c r="D176" s="115" t="s">
        <v>69</v>
      </c>
      <c r="E176" s="116" t="s">
        <v>310</v>
      </c>
      <c r="F176" s="116" t="s">
        <v>311</v>
      </c>
      <c r="I176" s="117"/>
      <c r="J176" s="118">
        <f>BK176</f>
        <v>0</v>
      </c>
      <c r="L176" s="114"/>
      <c r="M176" s="119"/>
      <c r="P176" s="120">
        <f>SUM(P177:P179)</f>
        <v>0</v>
      </c>
      <c r="R176" s="120">
        <f>SUM(R177:R179)</f>
        <v>0</v>
      </c>
      <c r="T176" s="121">
        <f>SUM(T177:T179)</f>
        <v>0</v>
      </c>
      <c r="AR176" s="115" t="s">
        <v>165</v>
      </c>
      <c r="AT176" s="122" t="s">
        <v>69</v>
      </c>
      <c r="AU176" s="122" t="s">
        <v>70</v>
      </c>
      <c r="AY176" s="115" t="s">
        <v>132</v>
      </c>
      <c r="BK176" s="123">
        <f>SUM(BK177:BK179)</f>
        <v>0</v>
      </c>
    </row>
    <row r="177" spans="2:65" s="1" customFormat="1" ht="16.5" customHeight="1" x14ac:dyDescent="0.2">
      <c r="B177" s="126"/>
      <c r="C177" s="127" t="s">
        <v>312</v>
      </c>
      <c r="D177" s="127" t="s">
        <v>135</v>
      </c>
      <c r="E177" s="128" t="s">
        <v>313</v>
      </c>
      <c r="F177" s="129" t="s">
        <v>314</v>
      </c>
      <c r="G177" s="130" t="s">
        <v>315</v>
      </c>
      <c r="H177" s="131">
        <v>1</v>
      </c>
      <c r="I177" s="132"/>
      <c r="J177" s="133">
        <f>ROUND(I177*H177,2)</f>
        <v>0</v>
      </c>
      <c r="K177" s="129" t="s">
        <v>316</v>
      </c>
      <c r="L177" s="31"/>
      <c r="M177" s="134" t="s">
        <v>3</v>
      </c>
      <c r="N177" s="135" t="s">
        <v>41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140</v>
      </c>
      <c r="AT177" s="138" t="s">
        <v>135</v>
      </c>
      <c r="AU177" s="138" t="s">
        <v>78</v>
      </c>
      <c r="AY177" s="16" t="s">
        <v>132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78</v>
      </c>
      <c r="BK177" s="139">
        <f>ROUND(I177*H177,2)</f>
        <v>0</v>
      </c>
      <c r="BL177" s="16" t="s">
        <v>140</v>
      </c>
      <c r="BM177" s="138" t="s">
        <v>457</v>
      </c>
    </row>
    <row r="178" spans="2:65" s="1" customFormat="1" ht="24.2" customHeight="1" x14ac:dyDescent="0.2">
      <c r="B178" s="126"/>
      <c r="C178" s="127" t="s">
        <v>318</v>
      </c>
      <c r="D178" s="127" t="s">
        <v>135</v>
      </c>
      <c r="E178" s="128" t="s">
        <v>319</v>
      </c>
      <c r="F178" s="129" t="s">
        <v>320</v>
      </c>
      <c r="G178" s="130" t="s">
        <v>321</v>
      </c>
      <c r="H178" s="131">
        <v>95</v>
      </c>
      <c r="I178" s="132"/>
      <c r="J178" s="133">
        <f>ROUND(I178*H178,2)</f>
        <v>0</v>
      </c>
      <c r="K178" s="129" t="s">
        <v>3</v>
      </c>
      <c r="L178" s="31"/>
      <c r="M178" s="134" t="s">
        <v>3</v>
      </c>
      <c r="N178" s="135" t="s">
        <v>41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140</v>
      </c>
      <c r="AT178" s="138" t="s">
        <v>135</v>
      </c>
      <c r="AU178" s="138" t="s">
        <v>78</v>
      </c>
      <c r="AY178" s="16" t="s">
        <v>132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78</v>
      </c>
      <c r="BK178" s="139">
        <f>ROUND(I178*H178,2)</f>
        <v>0</v>
      </c>
      <c r="BL178" s="16" t="s">
        <v>140</v>
      </c>
      <c r="BM178" s="138" t="s">
        <v>458</v>
      </c>
    </row>
    <row r="179" spans="2:65" s="1" customFormat="1" ht="24.2" customHeight="1" x14ac:dyDescent="0.2">
      <c r="B179" s="126"/>
      <c r="C179" s="127" t="s">
        <v>200</v>
      </c>
      <c r="D179" s="127" t="s">
        <v>135</v>
      </c>
      <c r="E179" s="128" t="s">
        <v>323</v>
      </c>
      <c r="F179" s="129" t="s">
        <v>324</v>
      </c>
      <c r="G179" s="130" t="s">
        <v>321</v>
      </c>
      <c r="H179" s="131">
        <v>95</v>
      </c>
      <c r="I179" s="132"/>
      <c r="J179" s="133">
        <f>ROUND(I179*H179,2)</f>
        <v>0</v>
      </c>
      <c r="K179" s="129" t="s">
        <v>3</v>
      </c>
      <c r="L179" s="31"/>
      <c r="M179" s="170" t="s">
        <v>3</v>
      </c>
      <c r="N179" s="171" t="s">
        <v>41</v>
      </c>
      <c r="O179" s="172"/>
      <c r="P179" s="173">
        <f>O179*H179</f>
        <v>0</v>
      </c>
      <c r="Q179" s="173">
        <v>0</v>
      </c>
      <c r="R179" s="173">
        <f>Q179*H179</f>
        <v>0</v>
      </c>
      <c r="S179" s="173">
        <v>0</v>
      </c>
      <c r="T179" s="174">
        <f>S179*H179</f>
        <v>0</v>
      </c>
      <c r="AR179" s="138" t="s">
        <v>140</v>
      </c>
      <c r="AT179" s="138" t="s">
        <v>135</v>
      </c>
      <c r="AU179" s="138" t="s">
        <v>78</v>
      </c>
      <c r="AY179" s="16" t="s">
        <v>132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6" t="s">
        <v>78</v>
      </c>
      <c r="BK179" s="139">
        <f>ROUND(I179*H179,2)</f>
        <v>0</v>
      </c>
      <c r="BL179" s="16" t="s">
        <v>140</v>
      </c>
      <c r="BM179" s="138" t="s">
        <v>459</v>
      </c>
    </row>
    <row r="180" spans="2:65" s="1" customFormat="1" ht="6.95" customHeight="1" x14ac:dyDescent="0.2">
      <c r="B180" s="40"/>
      <c r="C180" s="41"/>
      <c r="D180" s="41"/>
      <c r="E180" s="41"/>
      <c r="F180" s="41"/>
      <c r="G180" s="41"/>
      <c r="H180" s="41"/>
      <c r="I180" s="41"/>
      <c r="J180" s="41"/>
      <c r="K180" s="41"/>
      <c r="L180" s="31"/>
    </row>
  </sheetData>
  <autoFilter ref="C86:K179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500-000000000000}"/>
    <hyperlink ref="F95" r:id="rId2" xr:uid="{00000000-0004-0000-0500-000001000000}"/>
    <hyperlink ref="F99" r:id="rId3" xr:uid="{00000000-0004-0000-0500-000002000000}"/>
    <hyperlink ref="F104" r:id="rId4" xr:uid="{00000000-0004-0000-0500-000003000000}"/>
    <hyperlink ref="F106" r:id="rId5" xr:uid="{00000000-0004-0000-0500-000004000000}"/>
    <hyperlink ref="F108" r:id="rId6" xr:uid="{00000000-0004-0000-0500-000005000000}"/>
    <hyperlink ref="F110" r:id="rId7" xr:uid="{00000000-0004-0000-0500-000006000000}"/>
    <hyperlink ref="F114" r:id="rId8" xr:uid="{00000000-0004-0000-0500-000007000000}"/>
    <hyperlink ref="F118" r:id="rId9" xr:uid="{00000000-0004-0000-0500-000008000000}"/>
    <hyperlink ref="F128" r:id="rId10" xr:uid="{00000000-0004-0000-0500-000009000000}"/>
    <hyperlink ref="F134" r:id="rId11" xr:uid="{00000000-0004-0000-0500-00000A000000}"/>
    <hyperlink ref="F136" r:id="rId12" xr:uid="{00000000-0004-0000-0500-00000B000000}"/>
    <hyperlink ref="F139" r:id="rId13" xr:uid="{00000000-0004-0000-0500-00000C000000}"/>
    <hyperlink ref="F143" r:id="rId14" xr:uid="{00000000-0004-0000-0500-00000D000000}"/>
    <hyperlink ref="F145" r:id="rId15" xr:uid="{00000000-0004-0000-0500-00000E000000}"/>
    <hyperlink ref="F148" r:id="rId16" xr:uid="{00000000-0004-0000-0500-00000F000000}"/>
    <hyperlink ref="F151" r:id="rId17" xr:uid="{00000000-0004-0000-0500-000010000000}"/>
    <hyperlink ref="F155" r:id="rId18" xr:uid="{00000000-0004-0000-0500-000011000000}"/>
    <hyperlink ref="F165" r:id="rId19" xr:uid="{00000000-0004-0000-0500-000012000000}"/>
    <hyperlink ref="F167" r:id="rId20" xr:uid="{00000000-0004-0000-0500-000013000000}"/>
    <hyperlink ref="F170" r:id="rId21" xr:uid="{00000000-0004-0000-0500-000014000000}"/>
    <hyperlink ref="F175" r:id="rId22" xr:uid="{00000000-0004-0000-05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7" t="s">
        <v>6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6" t="s">
        <v>95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 x14ac:dyDescent="0.2">
      <c r="B4" s="19"/>
      <c r="D4" s="20" t="s">
        <v>102</v>
      </c>
      <c r="L4" s="19"/>
      <c r="M4" s="84" t="s">
        <v>11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26.25" customHeight="1" x14ac:dyDescent="0.2">
      <c r="B7" s="19"/>
      <c r="E7" s="298" t="str">
        <f>'Rekapitulace stavby'!K6</f>
        <v>Milovice-Výměna oken v panelových domech, ulice Topolová, č.p. 594-596, 597-599, 614-615</v>
      </c>
      <c r="F7" s="299"/>
      <c r="G7" s="299"/>
      <c r="H7" s="299"/>
      <c r="L7" s="19"/>
    </row>
    <row r="8" spans="2:46" s="1" customFormat="1" ht="12" customHeight="1" x14ac:dyDescent="0.2">
      <c r="B8" s="31"/>
      <c r="D8" s="26" t="s">
        <v>103</v>
      </c>
      <c r="L8" s="31"/>
    </row>
    <row r="9" spans="2:46" s="1" customFormat="1" ht="16.5" customHeight="1" x14ac:dyDescent="0.2">
      <c r="B9" s="31"/>
      <c r="E9" s="260" t="s">
        <v>460</v>
      </c>
      <c r="F9" s="300"/>
      <c r="G9" s="300"/>
      <c r="H9" s="300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26</v>
      </c>
      <c r="I12" s="26" t="s">
        <v>22</v>
      </c>
      <c r="J12" s="48" t="str">
        <f>'Rekapitulace stavby'!AN8</f>
        <v>10. 8. 2022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 x14ac:dyDescent="0.2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301" t="str">
        <f>'Rekapitulace stavby'!E14</f>
        <v>Vyplň údaj</v>
      </c>
      <c r="F18" s="281"/>
      <c r="G18" s="281"/>
      <c r="H18" s="28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 x14ac:dyDescent="0.2">
      <c r="B21" s="31"/>
      <c r="E21" s="24" t="s">
        <v>26</v>
      </c>
      <c r="I21" s="26" t="s">
        <v>27</v>
      </c>
      <c r="J21" s="24" t="s">
        <v>3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25</v>
      </c>
      <c r="J23" s="24" t="s">
        <v>3</v>
      </c>
      <c r="L23" s="31"/>
    </row>
    <row r="24" spans="2:12" s="1" customFormat="1" ht="18" customHeight="1" x14ac:dyDescent="0.2">
      <c r="B24" s="31"/>
      <c r="E24" s="24" t="s">
        <v>33</v>
      </c>
      <c r="I24" s="26" t="s">
        <v>27</v>
      </c>
      <c r="J24" s="24" t="s">
        <v>3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85"/>
      <c r="E27" s="286" t="s">
        <v>3</v>
      </c>
      <c r="F27" s="286"/>
      <c r="G27" s="286"/>
      <c r="H27" s="286"/>
      <c r="L27" s="85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 x14ac:dyDescent="0.2">
      <c r="B30" s="31"/>
      <c r="D30" s="86" t="s">
        <v>36</v>
      </c>
      <c r="J30" s="62">
        <f>ROUND(J87, 2)</f>
        <v>0</v>
      </c>
      <c r="L30" s="31"/>
    </row>
    <row r="31" spans="2:12" s="1" customFormat="1" ht="6.95" customHeight="1" x14ac:dyDescent="0.2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 x14ac:dyDescent="0.2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 x14ac:dyDescent="0.2">
      <c r="B33" s="31"/>
      <c r="D33" s="51" t="s">
        <v>40</v>
      </c>
      <c r="E33" s="26" t="s">
        <v>41</v>
      </c>
      <c r="F33" s="87">
        <f>ROUND((SUM(BE87:BE180)),  2)</f>
        <v>0</v>
      </c>
      <c r="I33" s="88">
        <v>0.21</v>
      </c>
      <c r="J33" s="87">
        <f>ROUND(((SUM(BE87:BE180))*I33),  2)</f>
        <v>0</v>
      </c>
      <c r="L33" s="31"/>
    </row>
    <row r="34" spans="2:12" s="1" customFormat="1" ht="14.45" customHeight="1" x14ac:dyDescent="0.2">
      <c r="B34" s="31"/>
      <c r="E34" s="26" t="s">
        <v>42</v>
      </c>
      <c r="F34" s="87">
        <f>ROUND((SUM(BF87:BF180)),  2)</f>
        <v>0</v>
      </c>
      <c r="I34" s="88">
        <v>0.15</v>
      </c>
      <c r="J34" s="87">
        <f>ROUND(((SUM(BF87:BF180))*I34),  2)</f>
        <v>0</v>
      </c>
      <c r="L34" s="31"/>
    </row>
    <row r="35" spans="2:12" s="1" customFormat="1" ht="14.45" hidden="1" customHeight="1" x14ac:dyDescent="0.2">
      <c r="B35" s="31"/>
      <c r="E35" s="26" t="s">
        <v>43</v>
      </c>
      <c r="F35" s="87">
        <f>ROUND((SUM(BG87:BG180)),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 x14ac:dyDescent="0.2">
      <c r="B36" s="31"/>
      <c r="E36" s="26" t="s">
        <v>44</v>
      </c>
      <c r="F36" s="87">
        <f>ROUND((SUM(BH87:BH180)),  2)</f>
        <v>0</v>
      </c>
      <c r="I36" s="88">
        <v>0.15</v>
      </c>
      <c r="J36" s="87">
        <f>0</f>
        <v>0</v>
      </c>
      <c r="L36" s="31"/>
    </row>
    <row r="37" spans="2:12" s="1" customFormat="1" ht="14.45" hidden="1" customHeight="1" x14ac:dyDescent="0.2">
      <c r="B37" s="31"/>
      <c r="E37" s="26" t="s">
        <v>45</v>
      </c>
      <c r="F37" s="87">
        <f>ROUND((SUM(BI87:BI180)),  2)</f>
        <v>0</v>
      </c>
      <c r="I37" s="88">
        <v>0</v>
      </c>
      <c r="J37" s="87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89"/>
      <c r="D39" s="90" t="s">
        <v>46</v>
      </c>
      <c r="E39" s="53"/>
      <c r="F39" s="53"/>
      <c r="G39" s="91" t="s">
        <v>47</v>
      </c>
      <c r="H39" s="92" t="s">
        <v>48</v>
      </c>
      <c r="I39" s="53"/>
      <c r="J39" s="93">
        <f>SUM(J30:J37)</f>
        <v>0</v>
      </c>
      <c r="K39" s="94"/>
      <c r="L39" s="31"/>
    </row>
    <row r="40" spans="2:12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 x14ac:dyDescent="0.2">
      <c r="B45" s="31"/>
      <c r="C45" s="20" t="s">
        <v>105</v>
      </c>
      <c r="L45" s="31"/>
    </row>
    <row r="46" spans="2:12" s="1" customFormat="1" ht="6.95" customHeight="1" x14ac:dyDescent="0.2">
      <c r="B46" s="31"/>
      <c r="L46" s="31"/>
    </row>
    <row r="47" spans="2:12" s="1" customFormat="1" ht="12" customHeight="1" x14ac:dyDescent="0.2">
      <c r="B47" s="31"/>
      <c r="C47" s="26" t="s">
        <v>16</v>
      </c>
      <c r="L47" s="31"/>
    </row>
    <row r="48" spans="2:12" s="1" customFormat="1" ht="26.25" customHeight="1" x14ac:dyDescent="0.2">
      <c r="B48" s="31"/>
      <c r="E48" s="298" t="str">
        <f>E7</f>
        <v>Milovice-Výměna oken v panelových domech, ulice Topolová, č.p. 594-596, 597-599, 614-615</v>
      </c>
      <c r="F48" s="299"/>
      <c r="G48" s="299"/>
      <c r="H48" s="299"/>
      <c r="L48" s="31"/>
    </row>
    <row r="49" spans="2:47" s="1" customFormat="1" ht="12" customHeight="1" x14ac:dyDescent="0.2">
      <c r="B49" s="31"/>
      <c r="C49" s="26" t="s">
        <v>103</v>
      </c>
      <c r="L49" s="31"/>
    </row>
    <row r="50" spans="2:47" s="1" customFormat="1" ht="16.5" customHeight="1" x14ac:dyDescent="0.2">
      <c r="B50" s="31"/>
      <c r="E50" s="260" t="str">
        <f>E9</f>
        <v>Objekt6 - 599</v>
      </c>
      <c r="F50" s="300"/>
      <c r="G50" s="300"/>
      <c r="H50" s="300"/>
      <c r="L50" s="31"/>
    </row>
    <row r="51" spans="2:47" s="1" customFormat="1" ht="6.95" customHeight="1" x14ac:dyDescent="0.2">
      <c r="B51" s="31"/>
      <c r="L51" s="31"/>
    </row>
    <row r="52" spans="2:47" s="1" customFormat="1" ht="12" customHeight="1" x14ac:dyDescent="0.2">
      <c r="B52" s="31"/>
      <c r="C52" s="26" t="s">
        <v>20</v>
      </c>
      <c r="F52" s="24" t="str">
        <f>F12</f>
        <v xml:space="preserve"> </v>
      </c>
      <c r="I52" s="26" t="s">
        <v>22</v>
      </c>
      <c r="J52" s="48" t="str">
        <f>IF(J12="","",J12)</f>
        <v>10. 8. 2022</v>
      </c>
      <c r="L52" s="31"/>
    </row>
    <row r="53" spans="2:47" s="1" customFormat="1" ht="6.95" customHeight="1" x14ac:dyDescent="0.2">
      <c r="B53" s="31"/>
      <c r="L53" s="31"/>
    </row>
    <row r="54" spans="2:47" s="1" customFormat="1" ht="15.2" customHeight="1" x14ac:dyDescent="0.2">
      <c r="B54" s="31"/>
      <c r="C54" s="26" t="s">
        <v>24</v>
      </c>
      <c r="F54" s="24" t="str">
        <f>E15</f>
        <v xml:space="preserve"> </v>
      </c>
      <c r="I54" s="26" t="s">
        <v>30</v>
      </c>
      <c r="J54" s="29" t="str">
        <f>E21</f>
        <v xml:space="preserve"> </v>
      </c>
      <c r="L54" s="31"/>
    </row>
    <row r="55" spans="2:47" s="1" customFormat="1" ht="15.2" customHeight="1" x14ac:dyDescent="0.2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Budgets4u s.r.o.</v>
      </c>
      <c r="L55" s="31"/>
    </row>
    <row r="56" spans="2:47" s="1" customFormat="1" ht="10.35" customHeight="1" x14ac:dyDescent="0.2">
      <c r="B56" s="31"/>
      <c r="L56" s="31"/>
    </row>
    <row r="57" spans="2:47" s="1" customFormat="1" ht="29.25" customHeight="1" x14ac:dyDescent="0.2">
      <c r="B57" s="31"/>
      <c r="C57" s="95" t="s">
        <v>106</v>
      </c>
      <c r="D57" s="89"/>
      <c r="E57" s="89"/>
      <c r="F57" s="89"/>
      <c r="G57" s="89"/>
      <c r="H57" s="89"/>
      <c r="I57" s="89"/>
      <c r="J57" s="96" t="s">
        <v>107</v>
      </c>
      <c r="K57" s="89"/>
      <c r="L57" s="31"/>
    </row>
    <row r="58" spans="2:47" s="1" customFormat="1" ht="10.35" customHeight="1" x14ac:dyDescent="0.2">
      <c r="B58" s="31"/>
      <c r="L58" s="31"/>
    </row>
    <row r="59" spans="2:47" s="1" customFormat="1" ht="22.9" customHeight="1" x14ac:dyDescent="0.2">
      <c r="B59" s="31"/>
      <c r="C59" s="97" t="s">
        <v>68</v>
      </c>
      <c r="J59" s="62">
        <f>J87</f>
        <v>0</v>
      </c>
      <c r="L59" s="31"/>
      <c r="AU59" s="16" t="s">
        <v>108</v>
      </c>
    </row>
    <row r="60" spans="2:47" s="8" customFormat="1" ht="24.95" customHeight="1" x14ac:dyDescent="0.2">
      <c r="B60" s="98"/>
      <c r="D60" s="99" t="s">
        <v>109</v>
      </c>
      <c r="E60" s="100"/>
      <c r="F60" s="100"/>
      <c r="G60" s="100"/>
      <c r="H60" s="100"/>
      <c r="I60" s="100"/>
      <c r="J60" s="101">
        <f>J88</f>
        <v>0</v>
      </c>
      <c r="L60" s="98"/>
    </row>
    <row r="61" spans="2:47" s="9" customFormat="1" ht="19.899999999999999" customHeight="1" x14ac:dyDescent="0.2">
      <c r="B61" s="102"/>
      <c r="D61" s="103" t="s">
        <v>110</v>
      </c>
      <c r="E61" s="104"/>
      <c r="F61" s="104"/>
      <c r="G61" s="104"/>
      <c r="H61" s="104"/>
      <c r="I61" s="104"/>
      <c r="J61" s="105">
        <f>J89</f>
        <v>0</v>
      </c>
      <c r="L61" s="102"/>
    </row>
    <row r="62" spans="2:47" s="9" customFormat="1" ht="19.899999999999999" customHeight="1" x14ac:dyDescent="0.2">
      <c r="B62" s="102"/>
      <c r="D62" s="103" t="s">
        <v>111</v>
      </c>
      <c r="E62" s="104"/>
      <c r="F62" s="104"/>
      <c r="G62" s="104"/>
      <c r="H62" s="104"/>
      <c r="I62" s="104"/>
      <c r="J62" s="105">
        <f>J102</f>
        <v>0</v>
      </c>
      <c r="L62" s="102"/>
    </row>
    <row r="63" spans="2:47" s="8" customFormat="1" ht="24.95" customHeight="1" x14ac:dyDescent="0.2">
      <c r="B63" s="98"/>
      <c r="D63" s="99" t="s">
        <v>112</v>
      </c>
      <c r="E63" s="100"/>
      <c r="F63" s="100"/>
      <c r="G63" s="100"/>
      <c r="H63" s="100"/>
      <c r="I63" s="100"/>
      <c r="J63" s="101">
        <f>J111</f>
        <v>0</v>
      </c>
      <c r="L63" s="98"/>
    </row>
    <row r="64" spans="2:47" s="9" customFormat="1" ht="19.899999999999999" customHeight="1" x14ac:dyDescent="0.2">
      <c r="B64" s="102"/>
      <c r="D64" s="103" t="s">
        <v>113</v>
      </c>
      <c r="E64" s="104"/>
      <c r="F64" s="104"/>
      <c r="G64" s="104"/>
      <c r="H64" s="104"/>
      <c r="I64" s="104"/>
      <c r="J64" s="105">
        <f>J112</f>
        <v>0</v>
      </c>
      <c r="L64" s="102"/>
    </row>
    <row r="65" spans="2:12" s="9" customFormat="1" ht="19.899999999999999" customHeight="1" x14ac:dyDescent="0.2">
      <c r="B65" s="102"/>
      <c r="D65" s="103" t="s">
        <v>114</v>
      </c>
      <c r="E65" s="104"/>
      <c r="F65" s="104"/>
      <c r="G65" s="104"/>
      <c r="H65" s="104"/>
      <c r="I65" s="104"/>
      <c r="J65" s="105">
        <f>J138</f>
        <v>0</v>
      </c>
      <c r="L65" s="102"/>
    </row>
    <row r="66" spans="2:12" s="9" customFormat="1" ht="19.899999999999999" customHeight="1" x14ac:dyDescent="0.2">
      <c r="B66" s="102"/>
      <c r="D66" s="103" t="s">
        <v>115</v>
      </c>
      <c r="E66" s="104"/>
      <c r="F66" s="104"/>
      <c r="G66" s="104"/>
      <c r="H66" s="104"/>
      <c r="I66" s="104"/>
      <c r="J66" s="105">
        <f>J169</f>
        <v>0</v>
      </c>
      <c r="L66" s="102"/>
    </row>
    <row r="67" spans="2:12" s="8" customFormat="1" ht="24.95" customHeight="1" x14ac:dyDescent="0.2">
      <c r="B67" s="98"/>
      <c r="D67" s="99" t="s">
        <v>116</v>
      </c>
      <c r="E67" s="100"/>
      <c r="F67" s="100"/>
      <c r="G67" s="100"/>
      <c r="H67" s="100"/>
      <c r="I67" s="100"/>
      <c r="J67" s="101">
        <f>J177</f>
        <v>0</v>
      </c>
      <c r="L67" s="98"/>
    </row>
    <row r="68" spans="2:12" s="1" customFormat="1" ht="21.75" customHeight="1" x14ac:dyDescent="0.2">
      <c r="B68" s="31"/>
      <c r="L68" s="31"/>
    </row>
    <row r="69" spans="2:12" s="1" customFormat="1" ht="6.95" customHeight="1" x14ac:dyDescent="0.2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5" customHeight="1" x14ac:dyDescent="0.2">
      <c r="B74" s="31"/>
      <c r="C74" s="20" t="s">
        <v>117</v>
      </c>
      <c r="L74" s="31"/>
    </row>
    <row r="75" spans="2:12" s="1" customFormat="1" ht="6.95" customHeight="1" x14ac:dyDescent="0.2">
      <c r="B75" s="31"/>
      <c r="L75" s="31"/>
    </row>
    <row r="76" spans="2:12" s="1" customFormat="1" ht="12" customHeight="1" x14ac:dyDescent="0.2">
      <c r="B76" s="31"/>
      <c r="C76" s="26" t="s">
        <v>16</v>
      </c>
      <c r="L76" s="31"/>
    </row>
    <row r="77" spans="2:12" s="1" customFormat="1" ht="26.25" customHeight="1" x14ac:dyDescent="0.2">
      <c r="B77" s="31"/>
      <c r="E77" s="298" t="str">
        <f>E7</f>
        <v>Milovice-Výměna oken v panelových domech, ulice Topolová, č.p. 594-596, 597-599, 614-615</v>
      </c>
      <c r="F77" s="299"/>
      <c r="G77" s="299"/>
      <c r="H77" s="299"/>
      <c r="L77" s="31"/>
    </row>
    <row r="78" spans="2:12" s="1" customFormat="1" ht="12" customHeight="1" x14ac:dyDescent="0.2">
      <c r="B78" s="31"/>
      <c r="C78" s="26" t="s">
        <v>103</v>
      </c>
      <c r="L78" s="31"/>
    </row>
    <row r="79" spans="2:12" s="1" customFormat="1" ht="16.5" customHeight="1" x14ac:dyDescent="0.2">
      <c r="B79" s="31"/>
      <c r="E79" s="260" t="str">
        <f>E9</f>
        <v>Objekt6 - 599</v>
      </c>
      <c r="F79" s="300"/>
      <c r="G79" s="300"/>
      <c r="H79" s="300"/>
      <c r="L79" s="31"/>
    </row>
    <row r="80" spans="2:12" s="1" customFormat="1" ht="6.95" customHeight="1" x14ac:dyDescent="0.2">
      <c r="B80" s="31"/>
      <c r="L80" s="31"/>
    </row>
    <row r="81" spans="2:65" s="1" customFormat="1" ht="12" customHeight="1" x14ac:dyDescent="0.2">
      <c r="B81" s="31"/>
      <c r="C81" s="26" t="s">
        <v>20</v>
      </c>
      <c r="F81" s="24" t="str">
        <f>F12</f>
        <v xml:space="preserve"> </v>
      </c>
      <c r="I81" s="26" t="s">
        <v>22</v>
      </c>
      <c r="J81" s="48" t="str">
        <f>IF(J12="","",J12)</f>
        <v>10. 8. 2022</v>
      </c>
      <c r="L81" s="31"/>
    </row>
    <row r="82" spans="2:65" s="1" customFormat="1" ht="6.95" customHeight="1" x14ac:dyDescent="0.2">
      <c r="B82" s="31"/>
      <c r="L82" s="31"/>
    </row>
    <row r="83" spans="2:65" s="1" customFormat="1" ht="15.2" customHeight="1" x14ac:dyDescent="0.2">
      <c r="B83" s="31"/>
      <c r="C83" s="26" t="s">
        <v>24</v>
      </c>
      <c r="F83" s="24" t="str">
        <f>E15</f>
        <v xml:space="preserve"> </v>
      </c>
      <c r="I83" s="26" t="s">
        <v>30</v>
      </c>
      <c r="J83" s="29" t="str">
        <f>E21</f>
        <v xml:space="preserve"> </v>
      </c>
      <c r="L83" s="31"/>
    </row>
    <row r="84" spans="2:65" s="1" customFormat="1" ht="15.2" customHeight="1" x14ac:dyDescent="0.2">
      <c r="B84" s="31"/>
      <c r="C84" s="26" t="s">
        <v>28</v>
      </c>
      <c r="F84" s="24" t="str">
        <f>IF(E18="","",E18)</f>
        <v>Vyplň údaj</v>
      </c>
      <c r="I84" s="26" t="s">
        <v>32</v>
      </c>
      <c r="J84" s="29" t="str">
        <f>E24</f>
        <v>Budgets4u s.r.o.</v>
      </c>
      <c r="L84" s="31"/>
    </row>
    <row r="85" spans="2:65" s="1" customFormat="1" ht="10.35" customHeight="1" x14ac:dyDescent="0.2">
      <c r="B85" s="31"/>
      <c r="L85" s="31"/>
    </row>
    <row r="86" spans="2:65" s="10" customFormat="1" ht="29.25" customHeight="1" x14ac:dyDescent="0.2">
      <c r="B86" s="106"/>
      <c r="C86" s="107" t="s">
        <v>118</v>
      </c>
      <c r="D86" s="108" t="s">
        <v>55</v>
      </c>
      <c r="E86" s="108" t="s">
        <v>51</v>
      </c>
      <c r="F86" s="108" t="s">
        <v>52</v>
      </c>
      <c r="G86" s="108" t="s">
        <v>119</v>
      </c>
      <c r="H86" s="108" t="s">
        <v>120</v>
      </c>
      <c r="I86" s="108" t="s">
        <v>121</v>
      </c>
      <c r="J86" s="108" t="s">
        <v>107</v>
      </c>
      <c r="K86" s="109" t="s">
        <v>122</v>
      </c>
      <c r="L86" s="106"/>
      <c r="M86" s="55" t="s">
        <v>3</v>
      </c>
      <c r="N86" s="56" t="s">
        <v>40</v>
      </c>
      <c r="O86" s="56" t="s">
        <v>123</v>
      </c>
      <c r="P86" s="56" t="s">
        <v>124</v>
      </c>
      <c r="Q86" s="56" t="s">
        <v>125</v>
      </c>
      <c r="R86" s="56" t="s">
        <v>126</v>
      </c>
      <c r="S86" s="56" t="s">
        <v>127</v>
      </c>
      <c r="T86" s="57" t="s">
        <v>128</v>
      </c>
    </row>
    <row r="87" spans="2:65" s="1" customFormat="1" ht="22.9" customHeight="1" x14ac:dyDescent="0.25">
      <c r="B87" s="31"/>
      <c r="C87" s="60" t="s">
        <v>129</v>
      </c>
      <c r="J87" s="110">
        <f>BK87</f>
        <v>0</v>
      </c>
      <c r="L87" s="31"/>
      <c r="M87" s="58"/>
      <c r="N87" s="49"/>
      <c r="O87" s="49"/>
      <c r="P87" s="111">
        <f>P88+P111+P177</f>
        <v>0</v>
      </c>
      <c r="Q87" s="49"/>
      <c r="R87" s="111">
        <f>R88+R111+R177</f>
        <v>4.3422121999999996</v>
      </c>
      <c r="S87" s="49"/>
      <c r="T87" s="112">
        <f>T88+T111+T177</f>
        <v>6.7276530000000001</v>
      </c>
      <c r="AT87" s="16" t="s">
        <v>69</v>
      </c>
      <c r="AU87" s="16" t="s">
        <v>108</v>
      </c>
      <c r="BK87" s="113">
        <f>BK88+BK111+BK177</f>
        <v>0</v>
      </c>
    </row>
    <row r="88" spans="2:65" s="11" customFormat="1" ht="25.9" customHeight="1" x14ac:dyDescent="0.2">
      <c r="B88" s="114"/>
      <c r="D88" s="115" t="s">
        <v>69</v>
      </c>
      <c r="E88" s="116" t="s">
        <v>130</v>
      </c>
      <c r="F88" s="116" t="s">
        <v>131</v>
      </c>
      <c r="I88" s="117"/>
      <c r="J88" s="118">
        <f>BK88</f>
        <v>0</v>
      </c>
      <c r="L88" s="114"/>
      <c r="M88" s="119"/>
      <c r="P88" s="120">
        <f>P89+P102</f>
        <v>0</v>
      </c>
      <c r="R88" s="120">
        <f>R89+R102</f>
        <v>0</v>
      </c>
      <c r="T88" s="121">
        <f>T89+T102</f>
        <v>6.3572100000000002</v>
      </c>
      <c r="AR88" s="115" t="s">
        <v>78</v>
      </c>
      <c r="AT88" s="122" t="s">
        <v>69</v>
      </c>
      <c r="AU88" s="122" t="s">
        <v>70</v>
      </c>
      <c r="AY88" s="115" t="s">
        <v>132</v>
      </c>
      <c r="BK88" s="123">
        <f>BK89+BK102</f>
        <v>0</v>
      </c>
    </row>
    <row r="89" spans="2:65" s="11" customFormat="1" ht="22.9" customHeight="1" x14ac:dyDescent="0.2">
      <c r="B89" s="114"/>
      <c r="D89" s="115" t="s">
        <v>69</v>
      </c>
      <c r="E89" s="124" t="s">
        <v>133</v>
      </c>
      <c r="F89" s="124" t="s">
        <v>134</v>
      </c>
      <c r="I89" s="117"/>
      <c r="J89" s="125">
        <f>BK89</f>
        <v>0</v>
      </c>
      <c r="L89" s="114"/>
      <c r="M89" s="119"/>
      <c r="P89" s="120">
        <f>SUM(P90:P101)</f>
        <v>0</v>
      </c>
      <c r="R89" s="120">
        <f>SUM(R90:R101)</f>
        <v>0</v>
      </c>
      <c r="T89" s="121">
        <f>SUM(T90:T101)</f>
        <v>6.3572100000000002</v>
      </c>
      <c r="AR89" s="115" t="s">
        <v>78</v>
      </c>
      <c r="AT89" s="122" t="s">
        <v>69</v>
      </c>
      <c r="AU89" s="122" t="s">
        <v>78</v>
      </c>
      <c r="AY89" s="115" t="s">
        <v>132</v>
      </c>
      <c r="BK89" s="123">
        <f>SUM(BK90:BK101)</f>
        <v>0</v>
      </c>
    </row>
    <row r="90" spans="2:65" s="1" customFormat="1" ht="33" customHeight="1" x14ac:dyDescent="0.2">
      <c r="B90" s="126"/>
      <c r="C90" s="127" t="s">
        <v>78</v>
      </c>
      <c r="D90" s="127" t="s">
        <v>135</v>
      </c>
      <c r="E90" s="128" t="s">
        <v>136</v>
      </c>
      <c r="F90" s="129" t="s">
        <v>137</v>
      </c>
      <c r="G90" s="130" t="s">
        <v>138</v>
      </c>
      <c r="H90" s="131">
        <v>15.39</v>
      </c>
      <c r="I90" s="132"/>
      <c r="J90" s="133">
        <f>ROUND(I90*H90,2)</f>
        <v>0</v>
      </c>
      <c r="K90" s="129" t="s">
        <v>139</v>
      </c>
      <c r="L90" s="31"/>
      <c r="M90" s="134" t="s">
        <v>3</v>
      </c>
      <c r="N90" s="135" t="s">
        <v>41</v>
      </c>
      <c r="P90" s="136">
        <f>O90*H90</f>
        <v>0</v>
      </c>
      <c r="Q90" s="136">
        <v>0</v>
      </c>
      <c r="R90" s="136">
        <f>Q90*H90</f>
        <v>0</v>
      </c>
      <c r="S90" s="136">
        <v>5.8999999999999997E-2</v>
      </c>
      <c r="T90" s="137">
        <f>S90*H90</f>
        <v>0.90800999999999998</v>
      </c>
      <c r="AR90" s="138" t="s">
        <v>140</v>
      </c>
      <c r="AT90" s="138" t="s">
        <v>135</v>
      </c>
      <c r="AU90" s="138" t="s">
        <v>80</v>
      </c>
      <c r="AY90" s="16" t="s">
        <v>132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6" t="s">
        <v>78</v>
      </c>
      <c r="BK90" s="139">
        <f>ROUND(I90*H90,2)</f>
        <v>0</v>
      </c>
      <c r="BL90" s="16" t="s">
        <v>140</v>
      </c>
      <c r="BM90" s="138" t="s">
        <v>461</v>
      </c>
    </row>
    <row r="91" spans="2:65" s="1" customFormat="1" ht="11.25" x14ac:dyDescent="0.2">
      <c r="B91" s="31"/>
      <c r="D91" s="140" t="s">
        <v>142</v>
      </c>
      <c r="F91" s="141" t="s">
        <v>143</v>
      </c>
      <c r="I91" s="142"/>
      <c r="L91" s="31"/>
      <c r="M91" s="143"/>
      <c r="T91" s="52"/>
      <c r="AT91" s="16" t="s">
        <v>142</v>
      </c>
      <c r="AU91" s="16" t="s">
        <v>80</v>
      </c>
    </row>
    <row r="92" spans="2:65" s="12" customFormat="1" ht="11.25" x14ac:dyDescent="0.2">
      <c r="B92" s="144"/>
      <c r="D92" s="145" t="s">
        <v>144</v>
      </c>
      <c r="E92" s="146" t="s">
        <v>3</v>
      </c>
      <c r="F92" s="147" t="s">
        <v>145</v>
      </c>
      <c r="H92" s="148">
        <v>15.39</v>
      </c>
      <c r="I92" s="149"/>
      <c r="L92" s="144"/>
      <c r="M92" s="150"/>
      <c r="T92" s="151"/>
      <c r="AT92" s="146" t="s">
        <v>144</v>
      </c>
      <c r="AU92" s="146" t="s">
        <v>80</v>
      </c>
      <c r="AV92" s="12" t="s">
        <v>80</v>
      </c>
      <c r="AW92" s="12" t="s">
        <v>31</v>
      </c>
      <c r="AX92" s="12" t="s">
        <v>70</v>
      </c>
      <c r="AY92" s="146" t="s">
        <v>132</v>
      </c>
    </row>
    <row r="93" spans="2:65" s="13" customFormat="1" ht="11.25" x14ac:dyDescent="0.2">
      <c r="B93" s="152"/>
      <c r="D93" s="145" t="s">
        <v>144</v>
      </c>
      <c r="E93" s="153" t="s">
        <v>3</v>
      </c>
      <c r="F93" s="154" t="s">
        <v>146</v>
      </c>
      <c r="H93" s="155">
        <v>15.39</v>
      </c>
      <c r="I93" s="156"/>
      <c r="L93" s="152"/>
      <c r="M93" s="157"/>
      <c r="T93" s="158"/>
      <c r="AT93" s="153" t="s">
        <v>144</v>
      </c>
      <c r="AU93" s="153" t="s">
        <v>80</v>
      </c>
      <c r="AV93" s="13" t="s">
        <v>140</v>
      </c>
      <c r="AW93" s="13" t="s">
        <v>31</v>
      </c>
      <c r="AX93" s="13" t="s">
        <v>78</v>
      </c>
      <c r="AY93" s="153" t="s">
        <v>132</v>
      </c>
    </row>
    <row r="94" spans="2:65" s="1" customFormat="1" ht="33" customHeight="1" x14ac:dyDescent="0.2">
      <c r="B94" s="126"/>
      <c r="C94" s="127" t="s">
        <v>80</v>
      </c>
      <c r="D94" s="127" t="s">
        <v>135</v>
      </c>
      <c r="E94" s="128" t="s">
        <v>147</v>
      </c>
      <c r="F94" s="129" t="s">
        <v>148</v>
      </c>
      <c r="G94" s="130" t="s">
        <v>138</v>
      </c>
      <c r="H94" s="131">
        <v>75.599999999999994</v>
      </c>
      <c r="I94" s="132"/>
      <c r="J94" s="133">
        <f>ROUND(I94*H94,2)</f>
        <v>0</v>
      </c>
      <c r="K94" s="129" t="s">
        <v>139</v>
      </c>
      <c r="L94" s="31"/>
      <c r="M94" s="134" t="s">
        <v>3</v>
      </c>
      <c r="N94" s="135" t="s">
        <v>41</v>
      </c>
      <c r="P94" s="136">
        <f>O94*H94</f>
        <v>0</v>
      </c>
      <c r="Q94" s="136">
        <v>0</v>
      </c>
      <c r="R94" s="136">
        <f>Q94*H94</f>
        <v>0</v>
      </c>
      <c r="S94" s="136">
        <v>5.0999999999999997E-2</v>
      </c>
      <c r="T94" s="137">
        <f>S94*H94</f>
        <v>3.8555999999999995</v>
      </c>
      <c r="AR94" s="138" t="s">
        <v>140</v>
      </c>
      <c r="AT94" s="138" t="s">
        <v>135</v>
      </c>
      <c r="AU94" s="138" t="s">
        <v>80</v>
      </c>
      <c r="AY94" s="16" t="s">
        <v>132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6" t="s">
        <v>78</v>
      </c>
      <c r="BK94" s="139">
        <f>ROUND(I94*H94,2)</f>
        <v>0</v>
      </c>
      <c r="BL94" s="16" t="s">
        <v>140</v>
      </c>
      <c r="BM94" s="138" t="s">
        <v>462</v>
      </c>
    </row>
    <row r="95" spans="2:65" s="1" customFormat="1" ht="11.25" x14ac:dyDescent="0.2">
      <c r="B95" s="31"/>
      <c r="D95" s="140" t="s">
        <v>142</v>
      </c>
      <c r="F95" s="141" t="s">
        <v>150</v>
      </c>
      <c r="I95" s="142"/>
      <c r="L95" s="31"/>
      <c r="M95" s="143"/>
      <c r="T95" s="52"/>
      <c r="AT95" s="16" t="s">
        <v>142</v>
      </c>
      <c r="AU95" s="16" t="s">
        <v>80</v>
      </c>
    </row>
    <row r="96" spans="2:65" s="12" customFormat="1" ht="11.25" x14ac:dyDescent="0.2">
      <c r="B96" s="144"/>
      <c r="D96" s="145" t="s">
        <v>144</v>
      </c>
      <c r="E96" s="146" t="s">
        <v>3</v>
      </c>
      <c r="F96" s="147" t="s">
        <v>151</v>
      </c>
      <c r="H96" s="148">
        <v>75.599999999999994</v>
      </c>
      <c r="I96" s="149"/>
      <c r="L96" s="144"/>
      <c r="M96" s="150"/>
      <c r="T96" s="151"/>
      <c r="AT96" s="146" t="s">
        <v>144</v>
      </c>
      <c r="AU96" s="146" t="s">
        <v>80</v>
      </c>
      <c r="AV96" s="12" t="s">
        <v>80</v>
      </c>
      <c r="AW96" s="12" t="s">
        <v>31</v>
      </c>
      <c r="AX96" s="12" t="s">
        <v>70</v>
      </c>
      <c r="AY96" s="146" t="s">
        <v>132</v>
      </c>
    </row>
    <row r="97" spans="2:65" s="13" customFormat="1" ht="11.25" x14ac:dyDescent="0.2">
      <c r="B97" s="152"/>
      <c r="D97" s="145" t="s">
        <v>144</v>
      </c>
      <c r="E97" s="153" t="s">
        <v>3</v>
      </c>
      <c r="F97" s="154" t="s">
        <v>146</v>
      </c>
      <c r="H97" s="155">
        <v>75.599999999999994</v>
      </c>
      <c r="I97" s="156"/>
      <c r="L97" s="152"/>
      <c r="M97" s="157"/>
      <c r="T97" s="158"/>
      <c r="AT97" s="153" t="s">
        <v>144</v>
      </c>
      <c r="AU97" s="153" t="s">
        <v>80</v>
      </c>
      <c r="AV97" s="13" t="s">
        <v>140</v>
      </c>
      <c r="AW97" s="13" t="s">
        <v>31</v>
      </c>
      <c r="AX97" s="13" t="s">
        <v>78</v>
      </c>
      <c r="AY97" s="153" t="s">
        <v>132</v>
      </c>
    </row>
    <row r="98" spans="2:65" s="1" customFormat="1" ht="33" customHeight="1" x14ac:dyDescent="0.2">
      <c r="B98" s="126"/>
      <c r="C98" s="127" t="s">
        <v>152</v>
      </c>
      <c r="D98" s="127" t="s">
        <v>135</v>
      </c>
      <c r="E98" s="128" t="s">
        <v>153</v>
      </c>
      <c r="F98" s="129" t="s">
        <v>154</v>
      </c>
      <c r="G98" s="130" t="s">
        <v>138</v>
      </c>
      <c r="H98" s="131">
        <v>19.2</v>
      </c>
      <c r="I98" s="132"/>
      <c r="J98" s="133">
        <f>ROUND(I98*H98,2)</f>
        <v>0</v>
      </c>
      <c r="K98" s="129" t="s">
        <v>139</v>
      </c>
      <c r="L98" s="31"/>
      <c r="M98" s="134" t="s">
        <v>3</v>
      </c>
      <c r="N98" s="135" t="s">
        <v>41</v>
      </c>
      <c r="P98" s="136">
        <f>O98*H98</f>
        <v>0</v>
      </c>
      <c r="Q98" s="136">
        <v>0</v>
      </c>
      <c r="R98" s="136">
        <f>Q98*H98</f>
        <v>0</v>
      </c>
      <c r="S98" s="136">
        <v>8.3000000000000004E-2</v>
      </c>
      <c r="T98" s="137">
        <f>S98*H98</f>
        <v>1.5936000000000001</v>
      </c>
      <c r="AR98" s="138" t="s">
        <v>140</v>
      </c>
      <c r="AT98" s="138" t="s">
        <v>135</v>
      </c>
      <c r="AU98" s="138" t="s">
        <v>80</v>
      </c>
      <c r="AY98" s="16" t="s">
        <v>132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6" t="s">
        <v>78</v>
      </c>
      <c r="BK98" s="139">
        <f>ROUND(I98*H98,2)</f>
        <v>0</v>
      </c>
      <c r="BL98" s="16" t="s">
        <v>140</v>
      </c>
      <c r="BM98" s="138" t="s">
        <v>463</v>
      </c>
    </row>
    <row r="99" spans="2:65" s="1" customFormat="1" ht="11.25" x14ac:dyDescent="0.2">
      <c r="B99" s="31"/>
      <c r="D99" s="140" t="s">
        <v>142</v>
      </c>
      <c r="F99" s="141" t="s">
        <v>156</v>
      </c>
      <c r="I99" s="142"/>
      <c r="L99" s="31"/>
      <c r="M99" s="143"/>
      <c r="T99" s="52"/>
      <c r="AT99" s="16" t="s">
        <v>142</v>
      </c>
      <c r="AU99" s="16" t="s">
        <v>80</v>
      </c>
    </row>
    <row r="100" spans="2:65" s="12" customFormat="1" ht="11.25" x14ac:dyDescent="0.2">
      <c r="B100" s="144"/>
      <c r="D100" s="145" t="s">
        <v>144</v>
      </c>
      <c r="E100" s="146" t="s">
        <v>3</v>
      </c>
      <c r="F100" s="147" t="s">
        <v>157</v>
      </c>
      <c r="H100" s="148">
        <v>19.2</v>
      </c>
      <c r="I100" s="149"/>
      <c r="L100" s="144"/>
      <c r="M100" s="150"/>
      <c r="T100" s="151"/>
      <c r="AT100" s="146" t="s">
        <v>144</v>
      </c>
      <c r="AU100" s="146" t="s">
        <v>80</v>
      </c>
      <c r="AV100" s="12" t="s">
        <v>80</v>
      </c>
      <c r="AW100" s="12" t="s">
        <v>31</v>
      </c>
      <c r="AX100" s="12" t="s">
        <v>70</v>
      </c>
      <c r="AY100" s="146" t="s">
        <v>132</v>
      </c>
    </row>
    <row r="101" spans="2:65" s="13" customFormat="1" ht="11.25" x14ac:dyDescent="0.2">
      <c r="B101" s="152"/>
      <c r="D101" s="145" t="s">
        <v>144</v>
      </c>
      <c r="E101" s="153" t="s">
        <v>3</v>
      </c>
      <c r="F101" s="154" t="s">
        <v>146</v>
      </c>
      <c r="H101" s="155">
        <v>19.2</v>
      </c>
      <c r="I101" s="156"/>
      <c r="L101" s="152"/>
      <c r="M101" s="157"/>
      <c r="T101" s="158"/>
      <c r="AT101" s="153" t="s">
        <v>144</v>
      </c>
      <c r="AU101" s="153" t="s">
        <v>80</v>
      </c>
      <c r="AV101" s="13" t="s">
        <v>140</v>
      </c>
      <c r="AW101" s="13" t="s">
        <v>31</v>
      </c>
      <c r="AX101" s="13" t="s">
        <v>78</v>
      </c>
      <c r="AY101" s="153" t="s">
        <v>132</v>
      </c>
    </row>
    <row r="102" spans="2:65" s="11" customFormat="1" ht="22.9" customHeight="1" x14ac:dyDescent="0.2">
      <c r="B102" s="114"/>
      <c r="D102" s="115" t="s">
        <v>69</v>
      </c>
      <c r="E102" s="124" t="s">
        <v>158</v>
      </c>
      <c r="F102" s="124" t="s">
        <v>159</v>
      </c>
      <c r="I102" s="117"/>
      <c r="J102" s="125">
        <f>BK102</f>
        <v>0</v>
      </c>
      <c r="L102" s="114"/>
      <c r="M102" s="119"/>
      <c r="P102" s="120">
        <f>SUM(P103:P110)</f>
        <v>0</v>
      </c>
      <c r="R102" s="120">
        <f>SUM(R103:R110)</f>
        <v>0</v>
      </c>
      <c r="T102" s="121">
        <f>SUM(T103:T110)</f>
        <v>0</v>
      </c>
      <c r="AR102" s="115" t="s">
        <v>78</v>
      </c>
      <c r="AT102" s="122" t="s">
        <v>69</v>
      </c>
      <c r="AU102" s="122" t="s">
        <v>78</v>
      </c>
      <c r="AY102" s="115" t="s">
        <v>132</v>
      </c>
      <c r="BK102" s="123">
        <f>SUM(BK103:BK110)</f>
        <v>0</v>
      </c>
    </row>
    <row r="103" spans="2:65" s="1" customFormat="1" ht="37.9" customHeight="1" x14ac:dyDescent="0.2">
      <c r="B103" s="126"/>
      <c r="C103" s="127" t="s">
        <v>140</v>
      </c>
      <c r="D103" s="127" t="s">
        <v>135</v>
      </c>
      <c r="E103" s="128" t="s">
        <v>160</v>
      </c>
      <c r="F103" s="129" t="s">
        <v>161</v>
      </c>
      <c r="G103" s="130" t="s">
        <v>162</v>
      </c>
      <c r="H103" s="131">
        <v>6.7279999999999998</v>
      </c>
      <c r="I103" s="132"/>
      <c r="J103" s="133">
        <f>ROUND(I103*H103,2)</f>
        <v>0</v>
      </c>
      <c r="K103" s="129" t="s">
        <v>139</v>
      </c>
      <c r="L103" s="31"/>
      <c r="M103" s="134" t="s">
        <v>3</v>
      </c>
      <c r="N103" s="135" t="s">
        <v>41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140</v>
      </c>
      <c r="AT103" s="138" t="s">
        <v>135</v>
      </c>
      <c r="AU103" s="138" t="s">
        <v>80</v>
      </c>
      <c r="AY103" s="16" t="s">
        <v>132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6" t="s">
        <v>78</v>
      </c>
      <c r="BK103" s="139">
        <f>ROUND(I103*H103,2)</f>
        <v>0</v>
      </c>
      <c r="BL103" s="16" t="s">
        <v>140</v>
      </c>
      <c r="BM103" s="138" t="s">
        <v>464</v>
      </c>
    </row>
    <row r="104" spans="2:65" s="1" customFormat="1" ht="11.25" x14ac:dyDescent="0.2">
      <c r="B104" s="31"/>
      <c r="D104" s="140" t="s">
        <v>142</v>
      </c>
      <c r="F104" s="141" t="s">
        <v>164</v>
      </c>
      <c r="I104" s="142"/>
      <c r="L104" s="31"/>
      <c r="M104" s="143"/>
      <c r="T104" s="52"/>
      <c r="AT104" s="16" t="s">
        <v>142</v>
      </c>
      <c r="AU104" s="16" t="s">
        <v>80</v>
      </c>
    </row>
    <row r="105" spans="2:65" s="1" customFormat="1" ht="37.9" customHeight="1" x14ac:dyDescent="0.2">
      <c r="B105" s="126"/>
      <c r="C105" s="127" t="s">
        <v>165</v>
      </c>
      <c r="D105" s="127" t="s">
        <v>135</v>
      </c>
      <c r="E105" s="128" t="s">
        <v>166</v>
      </c>
      <c r="F105" s="129" t="s">
        <v>167</v>
      </c>
      <c r="G105" s="130" t="s">
        <v>162</v>
      </c>
      <c r="H105" s="131">
        <v>6.7279999999999998</v>
      </c>
      <c r="I105" s="132"/>
      <c r="J105" s="133">
        <f>ROUND(I105*H105,2)</f>
        <v>0</v>
      </c>
      <c r="K105" s="129" t="s">
        <v>139</v>
      </c>
      <c r="L105" s="31"/>
      <c r="M105" s="134" t="s">
        <v>3</v>
      </c>
      <c r="N105" s="135" t="s">
        <v>41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140</v>
      </c>
      <c r="AT105" s="138" t="s">
        <v>135</v>
      </c>
      <c r="AU105" s="138" t="s">
        <v>80</v>
      </c>
      <c r="AY105" s="16" t="s">
        <v>132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6" t="s">
        <v>78</v>
      </c>
      <c r="BK105" s="139">
        <f>ROUND(I105*H105,2)</f>
        <v>0</v>
      </c>
      <c r="BL105" s="16" t="s">
        <v>140</v>
      </c>
      <c r="BM105" s="138" t="s">
        <v>465</v>
      </c>
    </row>
    <row r="106" spans="2:65" s="1" customFormat="1" ht="11.25" x14ac:dyDescent="0.2">
      <c r="B106" s="31"/>
      <c r="D106" s="140" t="s">
        <v>142</v>
      </c>
      <c r="F106" s="141" t="s">
        <v>169</v>
      </c>
      <c r="I106" s="142"/>
      <c r="L106" s="31"/>
      <c r="M106" s="143"/>
      <c r="T106" s="52"/>
      <c r="AT106" s="16" t="s">
        <v>142</v>
      </c>
      <c r="AU106" s="16" t="s">
        <v>80</v>
      </c>
    </row>
    <row r="107" spans="2:65" s="1" customFormat="1" ht="44.25" customHeight="1" x14ac:dyDescent="0.2">
      <c r="B107" s="126"/>
      <c r="C107" s="127" t="s">
        <v>170</v>
      </c>
      <c r="D107" s="127" t="s">
        <v>135</v>
      </c>
      <c r="E107" s="128" t="s">
        <v>171</v>
      </c>
      <c r="F107" s="129" t="s">
        <v>172</v>
      </c>
      <c r="G107" s="130" t="s">
        <v>162</v>
      </c>
      <c r="H107" s="131">
        <v>6.7279999999999998</v>
      </c>
      <c r="I107" s="132"/>
      <c r="J107" s="133">
        <f>ROUND(I107*H107,2)</f>
        <v>0</v>
      </c>
      <c r="K107" s="129" t="s">
        <v>139</v>
      </c>
      <c r="L107" s="31"/>
      <c r="M107" s="134" t="s">
        <v>3</v>
      </c>
      <c r="N107" s="135" t="s">
        <v>41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140</v>
      </c>
      <c r="AT107" s="138" t="s">
        <v>135</v>
      </c>
      <c r="AU107" s="138" t="s">
        <v>80</v>
      </c>
      <c r="AY107" s="16" t="s">
        <v>132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6" t="s">
        <v>78</v>
      </c>
      <c r="BK107" s="139">
        <f>ROUND(I107*H107,2)</f>
        <v>0</v>
      </c>
      <c r="BL107" s="16" t="s">
        <v>140</v>
      </c>
      <c r="BM107" s="138" t="s">
        <v>466</v>
      </c>
    </row>
    <row r="108" spans="2:65" s="1" customFormat="1" ht="11.25" x14ac:dyDescent="0.2">
      <c r="B108" s="31"/>
      <c r="D108" s="140" t="s">
        <v>142</v>
      </c>
      <c r="F108" s="141" t="s">
        <v>174</v>
      </c>
      <c r="I108" s="142"/>
      <c r="L108" s="31"/>
      <c r="M108" s="143"/>
      <c r="T108" s="52"/>
      <c r="AT108" s="16" t="s">
        <v>142</v>
      </c>
      <c r="AU108" s="16" t="s">
        <v>80</v>
      </c>
    </row>
    <row r="109" spans="2:65" s="1" customFormat="1" ht="44.25" customHeight="1" x14ac:dyDescent="0.2">
      <c r="B109" s="126"/>
      <c r="C109" s="127" t="s">
        <v>175</v>
      </c>
      <c r="D109" s="127" t="s">
        <v>135</v>
      </c>
      <c r="E109" s="128" t="s">
        <v>176</v>
      </c>
      <c r="F109" s="129" t="s">
        <v>177</v>
      </c>
      <c r="G109" s="130" t="s">
        <v>162</v>
      </c>
      <c r="H109" s="131">
        <v>6.7279999999999998</v>
      </c>
      <c r="I109" s="132"/>
      <c r="J109" s="133">
        <f>ROUND(I109*H109,2)</f>
        <v>0</v>
      </c>
      <c r="K109" s="129" t="s">
        <v>139</v>
      </c>
      <c r="L109" s="31"/>
      <c r="M109" s="134" t="s">
        <v>3</v>
      </c>
      <c r="N109" s="135" t="s">
        <v>41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140</v>
      </c>
      <c r="AT109" s="138" t="s">
        <v>135</v>
      </c>
      <c r="AU109" s="138" t="s">
        <v>80</v>
      </c>
      <c r="AY109" s="16" t="s">
        <v>132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6" t="s">
        <v>78</v>
      </c>
      <c r="BK109" s="139">
        <f>ROUND(I109*H109,2)</f>
        <v>0</v>
      </c>
      <c r="BL109" s="16" t="s">
        <v>140</v>
      </c>
      <c r="BM109" s="138" t="s">
        <v>467</v>
      </c>
    </row>
    <row r="110" spans="2:65" s="1" customFormat="1" ht="11.25" x14ac:dyDescent="0.2">
      <c r="B110" s="31"/>
      <c r="D110" s="140" t="s">
        <v>142</v>
      </c>
      <c r="F110" s="141" t="s">
        <v>179</v>
      </c>
      <c r="I110" s="142"/>
      <c r="L110" s="31"/>
      <c r="M110" s="143"/>
      <c r="T110" s="52"/>
      <c r="AT110" s="16" t="s">
        <v>142</v>
      </c>
      <c r="AU110" s="16" t="s">
        <v>80</v>
      </c>
    </row>
    <row r="111" spans="2:65" s="11" customFormat="1" ht="25.9" customHeight="1" x14ac:dyDescent="0.2">
      <c r="B111" s="114"/>
      <c r="D111" s="115" t="s">
        <v>69</v>
      </c>
      <c r="E111" s="116" t="s">
        <v>180</v>
      </c>
      <c r="F111" s="116" t="s">
        <v>181</v>
      </c>
      <c r="I111" s="117"/>
      <c r="J111" s="118">
        <f>BK111</f>
        <v>0</v>
      </c>
      <c r="L111" s="114"/>
      <c r="M111" s="119"/>
      <c r="P111" s="120">
        <f>P112+P138+P169</f>
        <v>0</v>
      </c>
      <c r="R111" s="120">
        <f>R112+R138+R169</f>
        <v>4.3422121999999996</v>
      </c>
      <c r="T111" s="121">
        <f>T112+T138+T169</f>
        <v>0.37044300000000002</v>
      </c>
      <c r="AR111" s="115" t="s">
        <v>80</v>
      </c>
      <c r="AT111" s="122" t="s">
        <v>69</v>
      </c>
      <c r="AU111" s="122" t="s">
        <v>70</v>
      </c>
      <c r="AY111" s="115" t="s">
        <v>132</v>
      </c>
      <c r="BK111" s="123">
        <f>BK112+BK138+BK169</f>
        <v>0</v>
      </c>
    </row>
    <row r="112" spans="2:65" s="11" customFormat="1" ht="22.9" customHeight="1" x14ac:dyDescent="0.2">
      <c r="B112" s="114"/>
      <c r="D112" s="115" t="s">
        <v>69</v>
      </c>
      <c r="E112" s="124" t="s">
        <v>182</v>
      </c>
      <c r="F112" s="124" t="s">
        <v>183</v>
      </c>
      <c r="I112" s="117"/>
      <c r="J112" s="125">
        <f>BK112</f>
        <v>0</v>
      </c>
      <c r="L112" s="114"/>
      <c r="M112" s="119"/>
      <c r="P112" s="120">
        <f>SUM(P113:P137)</f>
        <v>0</v>
      </c>
      <c r="R112" s="120">
        <f>SUM(R113:R137)</f>
        <v>0.14281499999999997</v>
      </c>
      <c r="T112" s="121">
        <f>SUM(T113:T137)</f>
        <v>0.13844300000000001</v>
      </c>
      <c r="AR112" s="115" t="s">
        <v>80</v>
      </c>
      <c r="AT112" s="122" t="s">
        <v>69</v>
      </c>
      <c r="AU112" s="122" t="s">
        <v>78</v>
      </c>
      <c r="AY112" s="115" t="s">
        <v>132</v>
      </c>
      <c r="BK112" s="123">
        <f>SUM(BK113:BK137)</f>
        <v>0</v>
      </c>
    </row>
    <row r="113" spans="2:65" s="1" customFormat="1" ht="24.2" customHeight="1" x14ac:dyDescent="0.2">
      <c r="B113" s="126"/>
      <c r="C113" s="127" t="s">
        <v>184</v>
      </c>
      <c r="D113" s="127" t="s">
        <v>135</v>
      </c>
      <c r="E113" s="128" t="s">
        <v>185</v>
      </c>
      <c r="F113" s="129" t="s">
        <v>186</v>
      </c>
      <c r="G113" s="130" t="s">
        <v>187</v>
      </c>
      <c r="H113" s="131">
        <v>82.9</v>
      </c>
      <c r="I113" s="132"/>
      <c r="J113" s="133">
        <f>ROUND(I113*H113,2)</f>
        <v>0</v>
      </c>
      <c r="K113" s="129" t="s">
        <v>139</v>
      </c>
      <c r="L113" s="31"/>
      <c r="M113" s="134" t="s">
        <v>3</v>
      </c>
      <c r="N113" s="135" t="s">
        <v>41</v>
      </c>
      <c r="P113" s="136">
        <f>O113*H113</f>
        <v>0</v>
      </c>
      <c r="Q113" s="136">
        <v>0</v>
      </c>
      <c r="R113" s="136">
        <f>Q113*H113</f>
        <v>0</v>
      </c>
      <c r="S113" s="136">
        <v>1.67E-3</v>
      </c>
      <c r="T113" s="137">
        <f>S113*H113</f>
        <v>0.13844300000000001</v>
      </c>
      <c r="AR113" s="138" t="s">
        <v>188</v>
      </c>
      <c r="AT113" s="138" t="s">
        <v>135</v>
      </c>
      <c r="AU113" s="138" t="s">
        <v>80</v>
      </c>
      <c r="AY113" s="16" t="s">
        <v>132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6" t="s">
        <v>78</v>
      </c>
      <c r="BK113" s="139">
        <f>ROUND(I113*H113,2)</f>
        <v>0</v>
      </c>
      <c r="BL113" s="16" t="s">
        <v>188</v>
      </c>
      <c r="BM113" s="138" t="s">
        <v>468</v>
      </c>
    </row>
    <row r="114" spans="2:65" s="1" customFormat="1" ht="11.25" x14ac:dyDescent="0.2">
      <c r="B114" s="31"/>
      <c r="D114" s="140" t="s">
        <v>142</v>
      </c>
      <c r="F114" s="141" t="s">
        <v>190</v>
      </c>
      <c r="I114" s="142"/>
      <c r="L114" s="31"/>
      <c r="M114" s="143"/>
      <c r="T114" s="52"/>
      <c r="AT114" s="16" t="s">
        <v>142</v>
      </c>
      <c r="AU114" s="16" t="s">
        <v>80</v>
      </c>
    </row>
    <row r="115" spans="2:65" s="12" customFormat="1" ht="11.25" x14ac:dyDescent="0.2">
      <c r="B115" s="144"/>
      <c r="D115" s="145" t="s">
        <v>144</v>
      </c>
      <c r="E115" s="146" t="s">
        <v>3</v>
      </c>
      <c r="F115" s="147" t="s">
        <v>191</v>
      </c>
      <c r="H115" s="148">
        <v>82.9</v>
      </c>
      <c r="I115" s="149"/>
      <c r="L115" s="144"/>
      <c r="M115" s="150"/>
      <c r="T115" s="151"/>
      <c r="AT115" s="146" t="s">
        <v>144</v>
      </c>
      <c r="AU115" s="146" t="s">
        <v>80</v>
      </c>
      <c r="AV115" s="12" t="s">
        <v>80</v>
      </c>
      <c r="AW115" s="12" t="s">
        <v>31</v>
      </c>
      <c r="AX115" s="12" t="s">
        <v>70</v>
      </c>
      <c r="AY115" s="146" t="s">
        <v>132</v>
      </c>
    </row>
    <row r="116" spans="2:65" s="13" customFormat="1" ht="11.25" x14ac:dyDescent="0.2">
      <c r="B116" s="152"/>
      <c r="D116" s="145" t="s">
        <v>144</v>
      </c>
      <c r="E116" s="153" t="s">
        <v>3</v>
      </c>
      <c r="F116" s="154" t="s">
        <v>146</v>
      </c>
      <c r="H116" s="155">
        <v>82.9</v>
      </c>
      <c r="I116" s="156"/>
      <c r="L116" s="152"/>
      <c r="M116" s="157"/>
      <c r="T116" s="158"/>
      <c r="AT116" s="153" t="s">
        <v>144</v>
      </c>
      <c r="AU116" s="153" t="s">
        <v>80</v>
      </c>
      <c r="AV116" s="13" t="s">
        <v>140</v>
      </c>
      <c r="AW116" s="13" t="s">
        <v>31</v>
      </c>
      <c r="AX116" s="13" t="s">
        <v>78</v>
      </c>
      <c r="AY116" s="153" t="s">
        <v>132</v>
      </c>
    </row>
    <row r="117" spans="2:65" s="1" customFormat="1" ht="24.2" customHeight="1" x14ac:dyDescent="0.2">
      <c r="B117" s="126"/>
      <c r="C117" s="127" t="s">
        <v>133</v>
      </c>
      <c r="D117" s="127" t="s">
        <v>135</v>
      </c>
      <c r="E117" s="128" t="s">
        <v>192</v>
      </c>
      <c r="F117" s="129" t="s">
        <v>193</v>
      </c>
      <c r="G117" s="130" t="s">
        <v>187</v>
      </c>
      <c r="H117" s="131">
        <v>63</v>
      </c>
      <c r="I117" s="132"/>
      <c r="J117" s="133">
        <f>ROUND(I117*H117,2)</f>
        <v>0</v>
      </c>
      <c r="K117" s="129" t="s">
        <v>139</v>
      </c>
      <c r="L117" s="31"/>
      <c r="M117" s="134" t="s">
        <v>3</v>
      </c>
      <c r="N117" s="135" t="s">
        <v>41</v>
      </c>
      <c r="P117" s="136">
        <f>O117*H117</f>
        <v>0</v>
      </c>
      <c r="Q117" s="136">
        <v>4.0000000000000003E-5</v>
      </c>
      <c r="R117" s="136">
        <f>Q117*H117</f>
        <v>2.5200000000000001E-3</v>
      </c>
      <c r="S117" s="136">
        <v>0</v>
      </c>
      <c r="T117" s="137">
        <f>S117*H117</f>
        <v>0</v>
      </c>
      <c r="AR117" s="138" t="s">
        <v>188</v>
      </c>
      <c r="AT117" s="138" t="s">
        <v>135</v>
      </c>
      <c r="AU117" s="138" t="s">
        <v>80</v>
      </c>
      <c r="AY117" s="16" t="s">
        <v>132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78</v>
      </c>
      <c r="BK117" s="139">
        <f>ROUND(I117*H117,2)</f>
        <v>0</v>
      </c>
      <c r="BL117" s="16" t="s">
        <v>188</v>
      </c>
      <c r="BM117" s="138" t="s">
        <v>469</v>
      </c>
    </row>
    <row r="118" spans="2:65" s="1" customFormat="1" ht="11.25" x14ac:dyDescent="0.2">
      <c r="B118" s="31"/>
      <c r="D118" s="140" t="s">
        <v>142</v>
      </c>
      <c r="F118" s="141" t="s">
        <v>195</v>
      </c>
      <c r="I118" s="142"/>
      <c r="L118" s="31"/>
      <c r="M118" s="143"/>
      <c r="T118" s="52"/>
      <c r="AT118" s="16" t="s">
        <v>142</v>
      </c>
      <c r="AU118" s="16" t="s">
        <v>80</v>
      </c>
    </row>
    <row r="119" spans="2:65" s="1" customFormat="1" ht="24.2" customHeight="1" x14ac:dyDescent="0.2">
      <c r="B119" s="126"/>
      <c r="C119" s="159" t="s">
        <v>196</v>
      </c>
      <c r="D119" s="159" t="s">
        <v>197</v>
      </c>
      <c r="E119" s="160" t="s">
        <v>198</v>
      </c>
      <c r="F119" s="161" t="s">
        <v>199</v>
      </c>
      <c r="G119" s="162" t="s">
        <v>187</v>
      </c>
      <c r="H119" s="163">
        <v>63</v>
      </c>
      <c r="I119" s="164"/>
      <c r="J119" s="165">
        <f>ROUND(I119*H119,2)</f>
        <v>0</v>
      </c>
      <c r="K119" s="161" t="s">
        <v>3</v>
      </c>
      <c r="L119" s="166"/>
      <c r="M119" s="167" t="s">
        <v>3</v>
      </c>
      <c r="N119" s="168" t="s">
        <v>41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200</v>
      </c>
      <c r="AT119" s="138" t="s">
        <v>197</v>
      </c>
      <c r="AU119" s="138" t="s">
        <v>80</v>
      </c>
      <c r="AY119" s="16" t="s">
        <v>132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6" t="s">
        <v>78</v>
      </c>
      <c r="BK119" s="139">
        <f>ROUND(I119*H119,2)</f>
        <v>0</v>
      </c>
      <c r="BL119" s="16" t="s">
        <v>188</v>
      </c>
      <c r="BM119" s="138" t="s">
        <v>470</v>
      </c>
    </row>
    <row r="120" spans="2:65" s="12" customFormat="1" ht="11.25" x14ac:dyDescent="0.2">
      <c r="B120" s="144"/>
      <c r="D120" s="145" t="s">
        <v>144</v>
      </c>
      <c r="E120" s="146" t="s">
        <v>3</v>
      </c>
      <c r="F120" s="147" t="s">
        <v>202</v>
      </c>
      <c r="H120" s="148">
        <v>42</v>
      </c>
      <c r="I120" s="149"/>
      <c r="L120" s="144"/>
      <c r="M120" s="150"/>
      <c r="T120" s="151"/>
      <c r="AT120" s="146" t="s">
        <v>144</v>
      </c>
      <c r="AU120" s="146" t="s">
        <v>80</v>
      </c>
      <c r="AV120" s="12" t="s">
        <v>80</v>
      </c>
      <c r="AW120" s="12" t="s">
        <v>31</v>
      </c>
      <c r="AX120" s="12" t="s">
        <v>70</v>
      </c>
      <c r="AY120" s="146" t="s">
        <v>132</v>
      </c>
    </row>
    <row r="121" spans="2:65" s="12" customFormat="1" ht="11.25" x14ac:dyDescent="0.2">
      <c r="B121" s="144"/>
      <c r="D121" s="145" t="s">
        <v>144</v>
      </c>
      <c r="E121" s="146" t="s">
        <v>3</v>
      </c>
      <c r="F121" s="147" t="s">
        <v>203</v>
      </c>
      <c r="H121" s="148">
        <v>21</v>
      </c>
      <c r="I121" s="149"/>
      <c r="L121" s="144"/>
      <c r="M121" s="150"/>
      <c r="T121" s="151"/>
      <c r="AT121" s="146" t="s">
        <v>144</v>
      </c>
      <c r="AU121" s="146" t="s">
        <v>80</v>
      </c>
      <c r="AV121" s="12" t="s">
        <v>80</v>
      </c>
      <c r="AW121" s="12" t="s">
        <v>31</v>
      </c>
      <c r="AX121" s="12" t="s">
        <v>70</v>
      </c>
      <c r="AY121" s="146" t="s">
        <v>132</v>
      </c>
    </row>
    <row r="122" spans="2:65" s="13" customFormat="1" ht="11.25" x14ac:dyDescent="0.2">
      <c r="B122" s="152"/>
      <c r="D122" s="145" t="s">
        <v>144</v>
      </c>
      <c r="E122" s="153" t="s">
        <v>3</v>
      </c>
      <c r="F122" s="154" t="s">
        <v>146</v>
      </c>
      <c r="H122" s="155">
        <v>63</v>
      </c>
      <c r="I122" s="156"/>
      <c r="L122" s="152"/>
      <c r="M122" s="157"/>
      <c r="T122" s="158"/>
      <c r="AT122" s="153" t="s">
        <v>144</v>
      </c>
      <c r="AU122" s="153" t="s">
        <v>80</v>
      </c>
      <c r="AV122" s="13" t="s">
        <v>140</v>
      </c>
      <c r="AW122" s="13" t="s">
        <v>31</v>
      </c>
      <c r="AX122" s="13" t="s">
        <v>78</v>
      </c>
      <c r="AY122" s="153" t="s">
        <v>132</v>
      </c>
    </row>
    <row r="123" spans="2:65" s="1" customFormat="1" ht="24.2" customHeight="1" x14ac:dyDescent="0.2">
      <c r="B123" s="126"/>
      <c r="C123" s="159" t="s">
        <v>204</v>
      </c>
      <c r="D123" s="159" t="s">
        <v>197</v>
      </c>
      <c r="E123" s="160" t="s">
        <v>205</v>
      </c>
      <c r="F123" s="161" t="s">
        <v>206</v>
      </c>
      <c r="G123" s="162" t="s">
        <v>207</v>
      </c>
      <c r="H123" s="163">
        <v>48</v>
      </c>
      <c r="I123" s="164"/>
      <c r="J123" s="165">
        <f>ROUND(I123*H123,2)</f>
        <v>0</v>
      </c>
      <c r="K123" s="161" t="s">
        <v>3</v>
      </c>
      <c r="L123" s="166"/>
      <c r="M123" s="167" t="s">
        <v>3</v>
      </c>
      <c r="N123" s="168" t="s">
        <v>41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200</v>
      </c>
      <c r="AT123" s="138" t="s">
        <v>197</v>
      </c>
      <c r="AU123" s="138" t="s">
        <v>80</v>
      </c>
      <c r="AY123" s="16" t="s">
        <v>132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6" t="s">
        <v>78</v>
      </c>
      <c r="BK123" s="139">
        <f>ROUND(I123*H123,2)</f>
        <v>0</v>
      </c>
      <c r="BL123" s="16" t="s">
        <v>188</v>
      </c>
      <c r="BM123" s="138" t="s">
        <v>471</v>
      </c>
    </row>
    <row r="124" spans="2:65" s="12" customFormat="1" ht="11.25" x14ac:dyDescent="0.2">
      <c r="B124" s="144"/>
      <c r="D124" s="145" t="s">
        <v>144</v>
      </c>
      <c r="E124" s="146" t="s">
        <v>3</v>
      </c>
      <c r="F124" s="147" t="s">
        <v>209</v>
      </c>
      <c r="H124" s="148">
        <v>24</v>
      </c>
      <c r="I124" s="149"/>
      <c r="L124" s="144"/>
      <c r="M124" s="150"/>
      <c r="T124" s="151"/>
      <c r="AT124" s="146" t="s">
        <v>144</v>
      </c>
      <c r="AU124" s="146" t="s">
        <v>80</v>
      </c>
      <c r="AV124" s="12" t="s">
        <v>80</v>
      </c>
      <c r="AW124" s="12" t="s">
        <v>31</v>
      </c>
      <c r="AX124" s="12" t="s">
        <v>70</v>
      </c>
      <c r="AY124" s="146" t="s">
        <v>132</v>
      </c>
    </row>
    <row r="125" spans="2:65" s="12" customFormat="1" ht="11.25" x14ac:dyDescent="0.2">
      <c r="B125" s="144"/>
      <c r="D125" s="145" t="s">
        <v>144</v>
      </c>
      <c r="E125" s="146" t="s">
        <v>3</v>
      </c>
      <c r="F125" s="147" t="s">
        <v>210</v>
      </c>
      <c r="H125" s="148">
        <v>24</v>
      </c>
      <c r="I125" s="149"/>
      <c r="L125" s="144"/>
      <c r="M125" s="150"/>
      <c r="T125" s="151"/>
      <c r="AT125" s="146" t="s">
        <v>144</v>
      </c>
      <c r="AU125" s="146" t="s">
        <v>80</v>
      </c>
      <c r="AV125" s="12" t="s">
        <v>80</v>
      </c>
      <c r="AW125" s="12" t="s">
        <v>31</v>
      </c>
      <c r="AX125" s="12" t="s">
        <v>70</v>
      </c>
      <c r="AY125" s="146" t="s">
        <v>132</v>
      </c>
    </row>
    <row r="126" spans="2:65" s="13" customFormat="1" ht="11.25" x14ac:dyDescent="0.2">
      <c r="B126" s="152"/>
      <c r="D126" s="145" t="s">
        <v>144</v>
      </c>
      <c r="E126" s="153" t="s">
        <v>3</v>
      </c>
      <c r="F126" s="154" t="s">
        <v>146</v>
      </c>
      <c r="H126" s="155">
        <v>48</v>
      </c>
      <c r="I126" s="156"/>
      <c r="L126" s="152"/>
      <c r="M126" s="157"/>
      <c r="T126" s="158"/>
      <c r="AT126" s="153" t="s">
        <v>144</v>
      </c>
      <c r="AU126" s="153" t="s">
        <v>80</v>
      </c>
      <c r="AV126" s="13" t="s">
        <v>140</v>
      </c>
      <c r="AW126" s="13" t="s">
        <v>31</v>
      </c>
      <c r="AX126" s="13" t="s">
        <v>78</v>
      </c>
      <c r="AY126" s="153" t="s">
        <v>132</v>
      </c>
    </row>
    <row r="127" spans="2:65" s="1" customFormat="1" ht="37.9" customHeight="1" x14ac:dyDescent="0.2">
      <c r="B127" s="126"/>
      <c r="C127" s="127" t="s">
        <v>211</v>
      </c>
      <c r="D127" s="127" t="s">
        <v>135</v>
      </c>
      <c r="E127" s="128" t="s">
        <v>212</v>
      </c>
      <c r="F127" s="129" t="s">
        <v>213</v>
      </c>
      <c r="G127" s="130" t="s">
        <v>187</v>
      </c>
      <c r="H127" s="131">
        <v>19.899999999999999</v>
      </c>
      <c r="I127" s="132"/>
      <c r="J127" s="133">
        <f>ROUND(I127*H127,2)</f>
        <v>0</v>
      </c>
      <c r="K127" s="129" t="s">
        <v>139</v>
      </c>
      <c r="L127" s="31"/>
      <c r="M127" s="134" t="s">
        <v>3</v>
      </c>
      <c r="N127" s="135" t="s">
        <v>41</v>
      </c>
      <c r="P127" s="136">
        <f>O127*H127</f>
        <v>0</v>
      </c>
      <c r="Q127" s="136">
        <v>7.0499999999999998E-3</v>
      </c>
      <c r="R127" s="136">
        <f>Q127*H127</f>
        <v>0.14029499999999998</v>
      </c>
      <c r="S127" s="136">
        <v>0</v>
      </c>
      <c r="T127" s="137">
        <f>S127*H127</f>
        <v>0</v>
      </c>
      <c r="AR127" s="138" t="s">
        <v>188</v>
      </c>
      <c r="AT127" s="138" t="s">
        <v>135</v>
      </c>
      <c r="AU127" s="138" t="s">
        <v>80</v>
      </c>
      <c r="AY127" s="16" t="s">
        <v>132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6" t="s">
        <v>78</v>
      </c>
      <c r="BK127" s="139">
        <f>ROUND(I127*H127,2)</f>
        <v>0</v>
      </c>
      <c r="BL127" s="16" t="s">
        <v>188</v>
      </c>
      <c r="BM127" s="138" t="s">
        <v>472</v>
      </c>
    </row>
    <row r="128" spans="2:65" s="1" customFormat="1" ht="11.25" x14ac:dyDescent="0.2">
      <c r="B128" s="31"/>
      <c r="D128" s="140" t="s">
        <v>142</v>
      </c>
      <c r="F128" s="141" t="s">
        <v>215</v>
      </c>
      <c r="I128" s="142"/>
      <c r="L128" s="31"/>
      <c r="M128" s="143"/>
      <c r="T128" s="52"/>
      <c r="AT128" s="16" t="s">
        <v>142</v>
      </c>
      <c r="AU128" s="16" t="s">
        <v>80</v>
      </c>
    </row>
    <row r="129" spans="2:65" s="1" customFormat="1" ht="19.5" x14ac:dyDescent="0.2">
      <c r="B129" s="31"/>
      <c r="D129" s="145" t="s">
        <v>216</v>
      </c>
      <c r="F129" s="169" t="s">
        <v>217</v>
      </c>
      <c r="I129" s="142"/>
      <c r="L129" s="31"/>
      <c r="M129" s="143"/>
      <c r="T129" s="52"/>
      <c r="AT129" s="16" t="s">
        <v>216</v>
      </c>
      <c r="AU129" s="16" t="s">
        <v>80</v>
      </c>
    </row>
    <row r="130" spans="2:65" s="12" customFormat="1" ht="11.25" x14ac:dyDescent="0.2">
      <c r="B130" s="144"/>
      <c r="D130" s="145" t="s">
        <v>144</v>
      </c>
      <c r="E130" s="146" t="s">
        <v>3</v>
      </c>
      <c r="F130" s="147" t="s">
        <v>218</v>
      </c>
      <c r="H130" s="148">
        <v>5</v>
      </c>
      <c r="I130" s="149"/>
      <c r="L130" s="144"/>
      <c r="M130" s="150"/>
      <c r="T130" s="151"/>
      <c r="AT130" s="146" t="s">
        <v>144</v>
      </c>
      <c r="AU130" s="146" t="s">
        <v>80</v>
      </c>
      <c r="AV130" s="12" t="s">
        <v>80</v>
      </c>
      <c r="AW130" s="12" t="s">
        <v>31</v>
      </c>
      <c r="AX130" s="12" t="s">
        <v>70</v>
      </c>
      <c r="AY130" s="146" t="s">
        <v>132</v>
      </c>
    </row>
    <row r="131" spans="2:65" s="12" customFormat="1" ht="11.25" x14ac:dyDescent="0.2">
      <c r="B131" s="144"/>
      <c r="D131" s="145" t="s">
        <v>144</v>
      </c>
      <c r="E131" s="146" t="s">
        <v>3</v>
      </c>
      <c r="F131" s="147" t="s">
        <v>219</v>
      </c>
      <c r="H131" s="148">
        <v>9.1999999999999993</v>
      </c>
      <c r="I131" s="149"/>
      <c r="L131" s="144"/>
      <c r="M131" s="150"/>
      <c r="T131" s="151"/>
      <c r="AT131" s="146" t="s">
        <v>144</v>
      </c>
      <c r="AU131" s="146" t="s">
        <v>80</v>
      </c>
      <c r="AV131" s="12" t="s">
        <v>80</v>
      </c>
      <c r="AW131" s="12" t="s">
        <v>31</v>
      </c>
      <c r="AX131" s="12" t="s">
        <v>70</v>
      </c>
      <c r="AY131" s="146" t="s">
        <v>132</v>
      </c>
    </row>
    <row r="132" spans="2:65" s="12" customFormat="1" ht="11.25" x14ac:dyDescent="0.2">
      <c r="B132" s="144"/>
      <c r="D132" s="145" t="s">
        <v>144</v>
      </c>
      <c r="E132" s="146" t="s">
        <v>3</v>
      </c>
      <c r="F132" s="147" t="s">
        <v>220</v>
      </c>
      <c r="H132" s="148">
        <v>5.7</v>
      </c>
      <c r="I132" s="149"/>
      <c r="L132" s="144"/>
      <c r="M132" s="150"/>
      <c r="T132" s="151"/>
      <c r="AT132" s="146" t="s">
        <v>144</v>
      </c>
      <c r="AU132" s="146" t="s">
        <v>80</v>
      </c>
      <c r="AV132" s="12" t="s">
        <v>80</v>
      </c>
      <c r="AW132" s="12" t="s">
        <v>31</v>
      </c>
      <c r="AX132" s="12" t="s">
        <v>70</v>
      </c>
      <c r="AY132" s="146" t="s">
        <v>132</v>
      </c>
    </row>
    <row r="133" spans="2:65" s="13" customFormat="1" ht="11.25" x14ac:dyDescent="0.2">
      <c r="B133" s="152"/>
      <c r="D133" s="145" t="s">
        <v>144</v>
      </c>
      <c r="E133" s="153" t="s">
        <v>3</v>
      </c>
      <c r="F133" s="154" t="s">
        <v>146</v>
      </c>
      <c r="H133" s="155">
        <v>19.899999999999999</v>
      </c>
      <c r="I133" s="156"/>
      <c r="L133" s="152"/>
      <c r="M133" s="157"/>
      <c r="T133" s="158"/>
      <c r="AT133" s="153" t="s">
        <v>144</v>
      </c>
      <c r="AU133" s="153" t="s">
        <v>80</v>
      </c>
      <c r="AV133" s="13" t="s">
        <v>140</v>
      </c>
      <c r="AW133" s="13" t="s">
        <v>31</v>
      </c>
      <c r="AX133" s="13" t="s">
        <v>78</v>
      </c>
      <c r="AY133" s="153" t="s">
        <v>132</v>
      </c>
    </row>
    <row r="134" spans="2:65" s="1" customFormat="1" ht="49.15" customHeight="1" x14ac:dyDescent="0.2">
      <c r="B134" s="126"/>
      <c r="C134" s="127" t="s">
        <v>221</v>
      </c>
      <c r="D134" s="127" t="s">
        <v>135</v>
      </c>
      <c r="E134" s="128" t="s">
        <v>222</v>
      </c>
      <c r="F134" s="129" t="s">
        <v>223</v>
      </c>
      <c r="G134" s="130" t="s">
        <v>162</v>
      </c>
      <c r="H134" s="131">
        <v>0.34799999999999998</v>
      </c>
      <c r="I134" s="132"/>
      <c r="J134" s="133">
        <f>ROUND(I134*H134,2)</f>
        <v>0</v>
      </c>
      <c r="K134" s="129" t="s">
        <v>139</v>
      </c>
      <c r="L134" s="31"/>
      <c r="M134" s="134" t="s">
        <v>3</v>
      </c>
      <c r="N134" s="135" t="s">
        <v>41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188</v>
      </c>
      <c r="AT134" s="138" t="s">
        <v>135</v>
      </c>
      <c r="AU134" s="138" t="s">
        <v>80</v>
      </c>
      <c r="AY134" s="16" t="s">
        <v>132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78</v>
      </c>
      <c r="BK134" s="139">
        <f>ROUND(I134*H134,2)</f>
        <v>0</v>
      </c>
      <c r="BL134" s="16" t="s">
        <v>188</v>
      </c>
      <c r="BM134" s="138" t="s">
        <v>473</v>
      </c>
    </row>
    <row r="135" spans="2:65" s="1" customFormat="1" ht="11.25" x14ac:dyDescent="0.2">
      <c r="B135" s="31"/>
      <c r="D135" s="140" t="s">
        <v>142</v>
      </c>
      <c r="F135" s="141" t="s">
        <v>225</v>
      </c>
      <c r="I135" s="142"/>
      <c r="L135" s="31"/>
      <c r="M135" s="143"/>
      <c r="T135" s="52"/>
      <c r="AT135" s="16" t="s">
        <v>142</v>
      </c>
      <c r="AU135" s="16" t="s">
        <v>80</v>
      </c>
    </row>
    <row r="136" spans="2:65" s="1" customFormat="1" ht="49.15" customHeight="1" x14ac:dyDescent="0.2">
      <c r="B136" s="126"/>
      <c r="C136" s="127" t="s">
        <v>226</v>
      </c>
      <c r="D136" s="127" t="s">
        <v>135</v>
      </c>
      <c r="E136" s="128" t="s">
        <v>227</v>
      </c>
      <c r="F136" s="129" t="s">
        <v>228</v>
      </c>
      <c r="G136" s="130" t="s">
        <v>162</v>
      </c>
      <c r="H136" s="131">
        <v>0.34799999999999998</v>
      </c>
      <c r="I136" s="132"/>
      <c r="J136" s="133">
        <f>ROUND(I136*H136,2)</f>
        <v>0</v>
      </c>
      <c r="K136" s="129" t="s">
        <v>139</v>
      </c>
      <c r="L136" s="31"/>
      <c r="M136" s="134" t="s">
        <v>3</v>
      </c>
      <c r="N136" s="135" t="s">
        <v>41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188</v>
      </c>
      <c r="AT136" s="138" t="s">
        <v>135</v>
      </c>
      <c r="AU136" s="138" t="s">
        <v>80</v>
      </c>
      <c r="AY136" s="16" t="s">
        <v>132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78</v>
      </c>
      <c r="BK136" s="139">
        <f>ROUND(I136*H136,2)</f>
        <v>0</v>
      </c>
      <c r="BL136" s="16" t="s">
        <v>188</v>
      </c>
      <c r="BM136" s="138" t="s">
        <v>474</v>
      </c>
    </row>
    <row r="137" spans="2:65" s="1" customFormat="1" ht="11.25" x14ac:dyDescent="0.2">
      <c r="B137" s="31"/>
      <c r="D137" s="140" t="s">
        <v>142</v>
      </c>
      <c r="F137" s="141" t="s">
        <v>230</v>
      </c>
      <c r="I137" s="142"/>
      <c r="L137" s="31"/>
      <c r="M137" s="143"/>
      <c r="T137" s="52"/>
      <c r="AT137" s="16" t="s">
        <v>142</v>
      </c>
      <c r="AU137" s="16" t="s">
        <v>80</v>
      </c>
    </row>
    <row r="138" spans="2:65" s="11" customFormat="1" ht="22.9" customHeight="1" x14ac:dyDescent="0.2">
      <c r="B138" s="114"/>
      <c r="D138" s="115" t="s">
        <v>69</v>
      </c>
      <c r="E138" s="124" t="s">
        <v>231</v>
      </c>
      <c r="F138" s="124" t="s">
        <v>232</v>
      </c>
      <c r="I138" s="117"/>
      <c r="J138" s="125">
        <f>BK138</f>
        <v>0</v>
      </c>
      <c r="L138" s="114"/>
      <c r="M138" s="119"/>
      <c r="P138" s="120">
        <f>SUM(P139:P168)</f>
        <v>0</v>
      </c>
      <c r="R138" s="120">
        <f>SUM(R139:R168)</f>
        <v>4.1840972000000001</v>
      </c>
      <c r="T138" s="121">
        <f>SUM(T139:T168)</f>
        <v>0.23200000000000001</v>
      </c>
      <c r="AR138" s="115" t="s">
        <v>80</v>
      </c>
      <c r="AT138" s="122" t="s">
        <v>69</v>
      </c>
      <c r="AU138" s="122" t="s">
        <v>78</v>
      </c>
      <c r="AY138" s="115" t="s">
        <v>132</v>
      </c>
      <c r="BK138" s="123">
        <f>SUM(BK139:BK168)</f>
        <v>0</v>
      </c>
    </row>
    <row r="139" spans="2:65" s="1" customFormat="1" ht="33" customHeight="1" x14ac:dyDescent="0.2">
      <c r="B139" s="126"/>
      <c r="C139" s="127" t="s">
        <v>9</v>
      </c>
      <c r="D139" s="127" t="s">
        <v>135</v>
      </c>
      <c r="E139" s="128" t="s">
        <v>233</v>
      </c>
      <c r="F139" s="129" t="s">
        <v>234</v>
      </c>
      <c r="G139" s="130" t="s">
        <v>235</v>
      </c>
      <c r="H139" s="131">
        <v>24</v>
      </c>
      <c r="I139" s="132"/>
      <c r="J139" s="133">
        <f>ROUND(I139*H139,2)</f>
        <v>0</v>
      </c>
      <c r="K139" s="129" t="s">
        <v>139</v>
      </c>
      <c r="L139" s="31"/>
      <c r="M139" s="134" t="s">
        <v>3</v>
      </c>
      <c r="N139" s="135" t="s">
        <v>41</v>
      </c>
      <c r="P139" s="136">
        <f>O139*H139</f>
        <v>0</v>
      </c>
      <c r="Q139" s="136">
        <v>0</v>
      </c>
      <c r="R139" s="136">
        <f>Q139*H139</f>
        <v>0</v>
      </c>
      <c r="S139" s="136">
        <v>3.0000000000000001E-3</v>
      </c>
      <c r="T139" s="137">
        <f>S139*H139</f>
        <v>7.2000000000000008E-2</v>
      </c>
      <c r="AR139" s="138" t="s">
        <v>188</v>
      </c>
      <c r="AT139" s="138" t="s">
        <v>135</v>
      </c>
      <c r="AU139" s="138" t="s">
        <v>80</v>
      </c>
      <c r="AY139" s="16" t="s">
        <v>132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6" t="s">
        <v>78</v>
      </c>
      <c r="BK139" s="139">
        <f>ROUND(I139*H139,2)</f>
        <v>0</v>
      </c>
      <c r="BL139" s="16" t="s">
        <v>188</v>
      </c>
      <c r="BM139" s="138" t="s">
        <v>475</v>
      </c>
    </row>
    <row r="140" spans="2:65" s="1" customFormat="1" ht="11.25" x14ac:dyDescent="0.2">
      <c r="B140" s="31"/>
      <c r="D140" s="140" t="s">
        <v>142</v>
      </c>
      <c r="F140" s="141" t="s">
        <v>237</v>
      </c>
      <c r="I140" s="142"/>
      <c r="L140" s="31"/>
      <c r="M140" s="143"/>
      <c r="T140" s="52"/>
      <c r="AT140" s="16" t="s">
        <v>142</v>
      </c>
      <c r="AU140" s="16" t="s">
        <v>80</v>
      </c>
    </row>
    <row r="141" spans="2:65" s="12" customFormat="1" ht="11.25" x14ac:dyDescent="0.2">
      <c r="B141" s="144"/>
      <c r="D141" s="145" t="s">
        <v>144</v>
      </c>
      <c r="E141" s="146" t="s">
        <v>3</v>
      </c>
      <c r="F141" s="147" t="s">
        <v>238</v>
      </c>
      <c r="H141" s="148">
        <v>24</v>
      </c>
      <c r="I141" s="149"/>
      <c r="L141" s="144"/>
      <c r="M141" s="150"/>
      <c r="T141" s="151"/>
      <c r="AT141" s="146" t="s">
        <v>144</v>
      </c>
      <c r="AU141" s="146" t="s">
        <v>80</v>
      </c>
      <c r="AV141" s="12" t="s">
        <v>80</v>
      </c>
      <c r="AW141" s="12" t="s">
        <v>31</v>
      </c>
      <c r="AX141" s="12" t="s">
        <v>70</v>
      </c>
      <c r="AY141" s="146" t="s">
        <v>132</v>
      </c>
    </row>
    <row r="142" spans="2:65" s="13" customFormat="1" ht="11.25" x14ac:dyDescent="0.2">
      <c r="B142" s="152"/>
      <c r="D142" s="145" t="s">
        <v>144</v>
      </c>
      <c r="E142" s="153" t="s">
        <v>3</v>
      </c>
      <c r="F142" s="154" t="s">
        <v>146</v>
      </c>
      <c r="H142" s="155">
        <v>24</v>
      </c>
      <c r="I142" s="156"/>
      <c r="L142" s="152"/>
      <c r="M142" s="157"/>
      <c r="T142" s="158"/>
      <c r="AT142" s="153" t="s">
        <v>144</v>
      </c>
      <c r="AU142" s="153" t="s">
        <v>80</v>
      </c>
      <c r="AV142" s="13" t="s">
        <v>140</v>
      </c>
      <c r="AW142" s="13" t="s">
        <v>31</v>
      </c>
      <c r="AX142" s="13" t="s">
        <v>78</v>
      </c>
      <c r="AY142" s="153" t="s">
        <v>132</v>
      </c>
    </row>
    <row r="143" spans="2:65" s="1" customFormat="1" ht="37.9" customHeight="1" x14ac:dyDescent="0.2">
      <c r="B143" s="126"/>
      <c r="C143" s="127" t="s">
        <v>188</v>
      </c>
      <c r="D143" s="127" t="s">
        <v>135</v>
      </c>
      <c r="E143" s="128" t="s">
        <v>239</v>
      </c>
      <c r="F143" s="129" t="s">
        <v>240</v>
      </c>
      <c r="G143" s="130" t="s">
        <v>235</v>
      </c>
      <c r="H143" s="131">
        <v>32</v>
      </c>
      <c r="I143" s="132"/>
      <c r="J143" s="133">
        <f>ROUND(I143*H143,2)</f>
        <v>0</v>
      </c>
      <c r="K143" s="129" t="s">
        <v>139</v>
      </c>
      <c r="L143" s="31"/>
      <c r="M143" s="134" t="s">
        <v>3</v>
      </c>
      <c r="N143" s="135" t="s">
        <v>41</v>
      </c>
      <c r="P143" s="136">
        <f>O143*H143</f>
        <v>0</v>
      </c>
      <c r="Q143" s="136">
        <v>0</v>
      </c>
      <c r="R143" s="136">
        <f>Q143*H143</f>
        <v>0</v>
      </c>
      <c r="S143" s="136">
        <v>5.0000000000000001E-3</v>
      </c>
      <c r="T143" s="137">
        <f>S143*H143</f>
        <v>0.16</v>
      </c>
      <c r="AR143" s="138" t="s">
        <v>188</v>
      </c>
      <c r="AT143" s="138" t="s">
        <v>135</v>
      </c>
      <c r="AU143" s="138" t="s">
        <v>80</v>
      </c>
      <c r="AY143" s="16" t="s">
        <v>132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78</v>
      </c>
      <c r="BK143" s="139">
        <f>ROUND(I143*H143,2)</f>
        <v>0</v>
      </c>
      <c r="BL143" s="16" t="s">
        <v>188</v>
      </c>
      <c r="BM143" s="138" t="s">
        <v>476</v>
      </c>
    </row>
    <row r="144" spans="2:65" s="1" customFormat="1" ht="11.25" x14ac:dyDescent="0.2">
      <c r="B144" s="31"/>
      <c r="D144" s="140" t="s">
        <v>142</v>
      </c>
      <c r="F144" s="141" t="s">
        <v>242</v>
      </c>
      <c r="I144" s="142"/>
      <c r="L144" s="31"/>
      <c r="M144" s="143"/>
      <c r="T144" s="52"/>
      <c r="AT144" s="16" t="s">
        <v>142</v>
      </c>
      <c r="AU144" s="16" t="s">
        <v>80</v>
      </c>
    </row>
    <row r="145" spans="2:65" s="1" customFormat="1" ht="37.9" customHeight="1" x14ac:dyDescent="0.2">
      <c r="B145" s="126"/>
      <c r="C145" s="127" t="s">
        <v>243</v>
      </c>
      <c r="D145" s="127" t="s">
        <v>135</v>
      </c>
      <c r="E145" s="128" t="s">
        <v>244</v>
      </c>
      <c r="F145" s="129" t="s">
        <v>245</v>
      </c>
      <c r="G145" s="130" t="s">
        <v>138</v>
      </c>
      <c r="H145" s="131">
        <v>90.99</v>
      </c>
      <c r="I145" s="132"/>
      <c r="J145" s="133">
        <f>ROUND(I145*H145,2)</f>
        <v>0</v>
      </c>
      <c r="K145" s="129" t="s">
        <v>139</v>
      </c>
      <c r="L145" s="31"/>
      <c r="M145" s="134" t="s">
        <v>3</v>
      </c>
      <c r="N145" s="135" t="s">
        <v>41</v>
      </c>
      <c r="P145" s="136">
        <f>O145*H145</f>
        <v>0</v>
      </c>
      <c r="Q145" s="136">
        <v>2.7E-4</v>
      </c>
      <c r="R145" s="136">
        <f>Q145*H145</f>
        <v>2.45673E-2</v>
      </c>
      <c r="S145" s="136">
        <v>0</v>
      </c>
      <c r="T145" s="137">
        <f>S145*H145</f>
        <v>0</v>
      </c>
      <c r="AR145" s="138" t="s">
        <v>188</v>
      </c>
      <c r="AT145" s="138" t="s">
        <v>135</v>
      </c>
      <c r="AU145" s="138" t="s">
        <v>80</v>
      </c>
      <c r="AY145" s="16" t="s">
        <v>132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78</v>
      </c>
      <c r="BK145" s="139">
        <f>ROUND(I145*H145,2)</f>
        <v>0</v>
      </c>
      <c r="BL145" s="16" t="s">
        <v>188</v>
      </c>
      <c r="BM145" s="138" t="s">
        <v>477</v>
      </c>
    </row>
    <row r="146" spans="2:65" s="1" customFormat="1" ht="11.25" x14ac:dyDescent="0.2">
      <c r="B146" s="31"/>
      <c r="D146" s="140" t="s">
        <v>142</v>
      </c>
      <c r="F146" s="141" t="s">
        <v>247</v>
      </c>
      <c r="I146" s="142"/>
      <c r="L146" s="31"/>
      <c r="M146" s="143"/>
      <c r="T146" s="52"/>
      <c r="AT146" s="16" t="s">
        <v>142</v>
      </c>
      <c r="AU146" s="16" t="s">
        <v>80</v>
      </c>
    </row>
    <row r="147" spans="2:65" s="1" customFormat="1" ht="24.2" customHeight="1" x14ac:dyDescent="0.2">
      <c r="B147" s="126"/>
      <c r="C147" s="159" t="s">
        <v>248</v>
      </c>
      <c r="D147" s="159" t="s">
        <v>197</v>
      </c>
      <c r="E147" s="160" t="s">
        <v>249</v>
      </c>
      <c r="F147" s="161" t="s">
        <v>250</v>
      </c>
      <c r="G147" s="162" t="s">
        <v>138</v>
      </c>
      <c r="H147" s="163">
        <v>90.99</v>
      </c>
      <c r="I147" s="164"/>
      <c r="J147" s="165">
        <f>ROUND(I147*H147,2)</f>
        <v>0</v>
      </c>
      <c r="K147" s="161" t="s">
        <v>139</v>
      </c>
      <c r="L147" s="166"/>
      <c r="M147" s="167" t="s">
        <v>3</v>
      </c>
      <c r="N147" s="168" t="s">
        <v>41</v>
      </c>
      <c r="P147" s="136">
        <f>O147*H147</f>
        <v>0</v>
      </c>
      <c r="Q147" s="136">
        <v>3.6810000000000002E-2</v>
      </c>
      <c r="R147" s="136">
        <f>Q147*H147</f>
        <v>3.3493419000000002</v>
      </c>
      <c r="S147" s="136">
        <v>0</v>
      </c>
      <c r="T147" s="137">
        <f>S147*H147</f>
        <v>0</v>
      </c>
      <c r="AR147" s="138" t="s">
        <v>200</v>
      </c>
      <c r="AT147" s="138" t="s">
        <v>197</v>
      </c>
      <c r="AU147" s="138" t="s">
        <v>80</v>
      </c>
      <c r="AY147" s="16" t="s">
        <v>132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78</v>
      </c>
      <c r="BK147" s="139">
        <f>ROUND(I147*H147,2)</f>
        <v>0</v>
      </c>
      <c r="BL147" s="16" t="s">
        <v>188</v>
      </c>
      <c r="BM147" s="138" t="s">
        <v>478</v>
      </c>
    </row>
    <row r="148" spans="2:65" s="1" customFormat="1" ht="37.9" customHeight="1" x14ac:dyDescent="0.2">
      <c r="B148" s="126"/>
      <c r="C148" s="127" t="s">
        <v>252</v>
      </c>
      <c r="D148" s="127" t="s">
        <v>135</v>
      </c>
      <c r="E148" s="128" t="s">
        <v>253</v>
      </c>
      <c r="F148" s="129" t="s">
        <v>254</v>
      </c>
      <c r="G148" s="130" t="s">
        <v>235</v>
      </c>
      <c r="H148" s="131">
        <v>12</v>
      </c>
      <c r="I148" s="132"/>
      <c r="J148" s="133">
        <f>ROUND(I148*H148,2)</f>
        <v>0</v>
      </c>
      <c r="K148" s="129" t="s">
        <v>139</v>
      </c>
      <c r="L148" s="31"/>
      <c r="M148" s="134" t="s">
        <v>3</v>
      </c>
      <c r="N148" s="135" t="s">
        <v>41</v>
      </c>
      <c r="P148" s="136">
        <f>O148*H148</f>
        <v>0</v>
      </c>
      <c r="Q148" s="136">
        <v>2.5999999999999998E-4</v>
      </c>
      <c r="R148" s="136">
        <f>Q148*H148</f>
        <v>3.1199999999999995E-3</v>
      </c>
      <c r="S148" s="136">
        <v>0</v>
      </c>
      <c r="T148" s="137">
        <f>S148*H148</f>
        <v>0</v>
      </c>
      <c r="AR148" s="138" t="s">
        <v>188</v>
      </c>
      <c r="AT148" s="138" t="s">
        <v>135</v>
      </c>
      <c r="AU148" s="138" t="s">
        <v>80</v>
      </c>
      <c r="AY148" s="16" t="s">
        <v>132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78</v>
      </c>
      <c r="BK148" s="139">
        <f>ROUND(I148*H148,2)</f>
        <v>0</v>
      </c>
      <c r="BL148" s="16" t="s">
        <v>188</v>
      </c>
      <c r="BM148" s="138" t="s">
        <v>479</v>
      </c>
    </row>
    <row r="149" spans="2:65" s="1" customFormat="1" ht="11.25" x14ac:dyDescent="0.2">
      <c r="B149" s="31"/>
      <c r="D149" s="140" t="s">
        <v>142</v>
      </c>
      <c r="F149" s="141" t="s">
        <v>256</v>
      </c>
      <c r="I149" s="142"/>
      <c r="L149" s="31"/>
      <c r="M149" s="143"/>
      <c r="T149" s="52"/>
      <c r="AT149" s="16" t="s">
        <v>142</v>
      </c>
      <c r="AU149" s="16" t="s">
        <v>80</v>
      </c>
    </row>
    <row r="150" spans="2:65" s="1" customFormat="1" ht="16.5" customHeight="1" x14ac:dyDescent="0.2">
      <c r="B150" s="126"/>
      <c r="C150" s="159" t="s">
        <v>257</v>
      </c>
      <c r="D150" s="159" t="s">
        <v>197</v>
      </c>
      <c r="E150" s="160" t="s">
        <v>258</v>
      </c>
      <c r="F150" s="161" t="s">
        <v>259</v>
      </c>
      <c r="G150" s="162" t="s">
        <v>138</v>
      </c>
      <c r="H150" s="163">
        <v>19.2</v>
      </c>
      <c r="I150" s="164"/>
      <c r="J150" s="165">
        <f>ROUND(I150*H150,2)</f>
        <v>0</v>
      </c>
      <c r="K150" s="161" t="s">
        <v>139</v>
      </c>
      <c r="L150" s="166"/>
      <c r="M150" s="167" t="s">
        <v>3</v>
      </c>
      <c r="N150" s="168" t="s">
        <v>41</v>
      </c>
      <c r="P150" s="136">
        <f>O150*H150</f>
        <v>0</v>
      </c>
      <c r="Q150" s="136">
        <v>3.7039999999999997E-2</v>
      </c>
      <c r="R150" s="136">
        <f>Q150*H150</f>
        <v>0.71116799999999991</v>
      </c>
      <c r="S150" s="136">
        <v>0</v>
      </c>
      <c r="T150" s="137">
        <f>S150*H150</f>
        <v>0</v>
      </c>
      <c r="AR150" s="138" t="s">
        <v>200</v>
      </c>
      <c r="AT150" s="138" t="s">
        <v>197</v>
      </c>
      <c r="AU150" s="138" t="s">
        <v>80</v>
      </c>
      <c r="AY150" s="16" t="s">
        <v>132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78</v>
      </c>
      <c r="BK150" s="139">
        <f>ROUND(I150*H150,2)</f>
        <v>0</v>
      </c>
      <c r="BL150" s="16" t="s">
        <v>188</v>
      </c>
      <c r="BM150" s="138" t="s">
        <v>480</v>
      </c>
    </row>
    <row r="151" spans="2:65" s="1" customFormat="1" ht="37.9" customHeight="1" x14ac:dyDescent="0.2">
      <c r="B151" s="126"/>
      <c r="C151" s="127" t="s">
        <v>8</v>
      </c>
      <c r="D151" s="127" t="s">
        <v>135</v>
      </c>
      <c r="E151" s="128" t="s">
        <v>261</v>
      </c>
      <c r="F151" s="129" t="s">
        <v>262</v>
      </c>
      <c r="G151" s="130" t="s">
        <v>235</v>
      </c>
      <c r="H151" s="131">
        <v>24</v>
      </c>
      <c r="I151" s="132"/>
      <c r="J151" s="133">
        <f>ROUND(I151*H151,2)</f>
        <v>0</v>
      </c>
      <c r="K151" s="129" t="s">
        <v>139</v>
      </c>
      <c r="L151" s="31"/>
      <c r="M151" s="134" t="s">
        <v>3</v>
      </c>
      <c r="N151" s="135" t="s">
        <v>41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188</v>
      </c>
      <c r="AT151" s="138" t="s">
        <v>135</v>
      </c>
      <c r="AU151" s="138" t="s">
        <v>80</v>
      </c>
      <c r="AY151" s="16" t="s">
        <v>132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6" t="s">
        <v>78</v>
      </c>
      <c r="BK151" s="139">
        <f>ROUND(I151*H151,2)</f>
        <v>0</v>
      </c>
      <c r="BL151" s="16" t="s">
        <v>188</v>
      </c>
      <c r="BM151" s="138" t="s">
        <v>481</v>
      </c>
    </row>
    <row r="152" spans="2:65" s="1" customFormat="1" ht="11.25" x14ac:dyDescent="0.2">
      <c r="B152" s="31"/>
      <c r="D152" s="140" t="s">
        <v>142</v>
      </c>
      <c r="F152" s="141" t="s">
        <v>264</v>
      </c>
      <c r="I152" s="142"/>
      <c r="L152" s="31"/>
      <c r="M152" s="143"/>
      <c r="T152" s="52"/>
      <c r="AT152" s="16" t="s">
        <v>142</v>
      </c>
      <c r="AU152" s="16" t="s">
        <v>80</v>
      </c>
    </row>
    <row r="153" spans="2:65" s="12" customFormat="1" ht="11.25" x14ac:dyDescent="0.2">
      <c r="B153" s="144"/>
      <c r="D153" s="145" t="s">
        <v>144</v>
      </c>
      <c r="E153" s="146" t="s">
        <v>3</v>
      </c>
      <c r="F153" s="147" t="s">
        <v>238</v>
      </c>
      <c r="H153" s="148">
        <v>24</v>
      </c>
      <c r="I153" s="149"/>
      <c r="L153" s="144"/>
      <c r="M153" s="150"/>
      <c r="T153" s="151"/>
      <c r="AT153" s="146" t="s">
        <v>144</v>
      </c>
      <c r="AU153" s="146" t="s">
        <v>80</v>
      </c>
      <c r="AV153" s="12" t="s">
        <v>80</v>
      </c>
      <c r="AW153" s="12" t="s">
        <v>31</v>
      </c>
      <c r="AX153" s="12" t="s">
        <v>70</v>
      </c>
      <c r="AY153" s="146" t="s">
        <v>132</v>
      </c>
    </row>
    <row r="154" spans="2:65" s="13" customFormat="1" ht="11.25" x14ac:dyDescent="0.2">
      <c r="B154" s="152"/>
      <c r="D154" s="145" t="s">
        <v>144</v>
      </c>
      <c r="E154" s="153" t="s">
        <v>3</v>
      </c>
      <c r="F154" s="154" t="s">
        <v>146</v>
      </c>
      <c r="H154" s="155">
        <v>24</v>
      </c>
      <c r="I154" s="156"/>
      <c r="L154" s="152"/>
      <c r="M154" s="157"/>
      <c r="T154" s="158"/>
      <c r="AT154" s="153" t="s">
        <v>144</v>
      </c>
      <c r="AU154" s="153" t="s">
        <v>80</v>
      </c>
      <c r="AV154" s="13" t="s">
        <v>140</v>
      </c>
      <c r="AW154" s="13" t="s">
        <v>31</v>
      </c>
      <c r="AX154" s="13" t="s">
        <v>78</v>
      </c>
      <c r="AY154" s="153" t="s">
        <v>132</v>
      </c>
    </row>
    <row r="155" spans="2:65" s="1" customFormat="1" ht="44.25" customHeight="1" x14ac:dyDescent="0.2">
      <c r="B155" s="126"/>
      <c r="C155" s="127" t="s">
        <v>265</v>
      </c>
      <c r="D155" s="127" t="s">
        <v>135</v>
      </c>
      <c r="E155" s="128" t="s">
        <v>266</v>
      </c>
      <c r="F155" s="129" t="s">
        <v>267</v>
      </c>
      <c r="G155" s="130" t="s">
        <v>235</v>
      </c>
      <c r="H155" s="131">
        <v>32</v>
      </c>
      <c r="I155" s="132"/>
      <c r="J155" s="133">
        <f>ROUND(I155*H155,2)</f>
        <v>0</v>
      </c>
      <c r="K155" s="129" t="s">
        <v>139</v>
      </c>
      <c r="L155" s="31"/>
      <c r="M155" s="134" t="s">
        <v>3</v>
      </c>
      <c r="N155" s="135" t="s">
        <v>41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188</v>
      </c>
      <c r="AT155" s="138" t="s">
        <v>135</v>
      </c>
      <c r="AU155" s="138" t="s">
        <v>80</v>
      </c>
      <c r="AY155" s="16" t="s">
        <v>132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78</v>
      </c>
      <c r="BK155" s="139">
        <f>ROUND(I155*H155,2)</f>
        <v>0</v>
      </c>
      <c r="BL155" s="16" t="s">
        <v>188</v>
      </c>
      <c r="BM155" s="138" t="s">
        <v>482</v>
      </c>
    </row>
    <row r="156" spans="2:65" s="1" customFormat="1" ht="11.25" x14ac:dyDescent="0.2">
      <c r="B156" s="31"/>
      <c r="D156" s="140" t="s">
        <v>142</v>
      </c>
      <c r="F156" s="141" t="s">
        <v>269</v>
      </c>
      <c r="I156" s="142"/>
      <c r="L156" s="31"/>
      <c r="M156" s="143"/>
      <c r="T156" s="52"/>
      <c r="AT156" s="16" t="s">
        <v>142</v>
      </c>
      <c r="AU156" s="16" t="s">
        <v>80</v>
      </c>
    </row>
    <row r="157" spans="2:65" s="1" customFormat="1" ht="21.75" customHeight="1" x14ac:dyDescent="0.2">
      <c r="B157" s="126"/>
      <c r="C157" s="159" t="s">
        <v>270</v>
      </c>
      <c r="D157" s="159" t="s">
        <v>197</v>
      </c>
      <c r="E157" s="160" t="s">
        <v>271</v>
      </c>
      <c r="F157" s="161" t="s">
        <v>272</v>
      </c>
      <c r="G157" s="162" t="s">
        <v>187</v>
      </c>
      <c r="H157" s="163">
        <v>77</v>
      </c>
      <c r="I157" s="164"/>
      <c r="J157" s="165">
        <f>ROUND(I157*H157,2)</f>
        <v>0</v>
      </c>
      <c r="K157" s="161" t="s">
        <v>139</v>
      </c>
      <c r="L157" s="166"/>
      <c r="M157" s="167" t="s">
        <v>3</v>
      </c>
      <c r="N157" s="168" t="s">
        <v>41</v>
      </c>
      <c r="P157" s="136">
        <f>O157*H157</f>
        <v>0</v>
      </c>
      <c r="Q157" s="136">
        <v>1.1000000000000001E-3</v>
      </c>
      <c r="R157" s="136">
        <f>Q157*H157</f>
        <v>8.4700000000000011E-2</v>
      </c>
      <c r="S157" s="136">
        <v>0</v>
      </c>
      <c r="T157" s="137">
        <f>S157*H157</f>
        <v>0</v>
      </c>
      <c r="AR157" s="138" t="s">
        <v>200</v>
      </c>
      <c r="AT157" s="138" t="s">
        <v>197</v>
      </c>
      <c r="AU157" s="138" t="s">
        <v>80</v>
      </c>
      <c r="AY157" s="16" t="s">
        <v>132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6" t="s">
        <v>78</v>
      </c>
      <c r="BK157" s="139">
        <f>ROUND(I157*H157,2)</f>
        <v>0</v>
      </c>
      <c r="BL157" s="16" t="s">
        <v>188</v>
      </c>
      <c r="BM157" s="138" t="s">
        <v>483</v>
      </c>
    </row>
    <row r="158" spans="2:65" s="12" customFormat="1" ht="11.25" x14ac:dyDescent="0.2">
      <c r="B158" s="144"/>
      <c r="D158" s="145" t="s">
        <v>144</v>
      </c>
      <c r="E158" s="146" t="s">
        <v>3</v>
      </c>
      <c r="F158" s="147" t="s">
        <v>274</v>
      </c>
      <c r="H158" s="148">
        <v>56</v>
      </c>
      <c r="I158" s="149"/>
      <c r="L158" s="144"/>
      <c r="M158" s="150"/>
      <c r="T158" s="151"/>
      <c r="AT158" s="146" t="s">
        <v>144</v>
      </c>
      <c r="AU158" s="146" t="s">
        <v>80</v>
      </c>
      <c r="AV158" s="12" t="s">
        <v>80</v>
      </c>
      <c r="AW158" s="12" t="s">
        <v>31</v>
      </c>
      <c r="AX158" s="12" t="s">
        <v>70</v>
      </c>
      <c r="AY158" s="146" t="s">
        <v>132</v>
      </c>
    </row>
    <row r="159" spans="2:65" s="12" customFormat="1" ht="11.25" x14ac:dyDescent="0.2">
      <c r="B159" s="144"/>
      <c r="D159" s="145" t="s">
        <v>144</v>
      </c>
      <c r="E159" s="146" t="s">
        <v>3</v>
      </c>
      <c r="F159" s="147" t="s">
        <v>275</v>
      </c>
      <c r="H159" s="148">
        <v>21</v>
      </c>
      <c r="I159" s="149"/>
      <c r="L159" s="144"/>
      <c r="M159" s="150"/>
      <c r="T159" s="151"/>
      <c r="AT159" s="146" t="s">
        <v>144</v>
      </c>
      <c r="AU159" s="146" t="s">
        <v>80</v>
      </c>
      <c r="AV159" s="12" t="s">
        <v>80</v>
      </c>
      <c r="AW159" s="12" t="s">
        <v>31</v>
      </c>
      <c r="AX159" s="12" t="s">
        <v>70</v>
      </c>
      <c r="AY159" s="146" t="s">
        <v>132</v>
      </c>
    </row>
    <row r="160" spans="2:65" s="13" customFormat="1" ht="11.25" x14ac:dyDescent="0.2">
      <c r="B160" s="152"/>
      <c r="D160" s="145" t="s">
        <v>144</v>
      </c>
      <c r="E160" s="153" t="s">
        <v>3</v>
      </c>
      <c r="F160" s="154" t="s">
        <v>146</v>
      </c>
      <c r="H160" s="155">
        <v>77</v>
      </c>
      <c r="I160" s="156"/>
      <c r="L160" s="152"/>
      <c r="M160" s="157"/>
      <c r="T160" s="158"/>
      <c r="AT160" s="153" t="s">
        <v>144</v>
      </c>
      <c r="AU160" s="153" t="s">
        <v>80</v>
      </c>
      <c r="AV160" s="13" t="s">
        <v>140</v>
      </c>
      <c r="AW160" s="13" t="s">
        <v>31</v>
      </c>
      <c r="AX160" s="13" t="s">
        <v>78</v>
      </c>
      <c r="AY160" s="153" t="s">
        <v>132</v>
      </c>
    </row>
    <row r="161" spans="2:65" s="1" customFormat="1" ht="16.5" customHeight="1" x14ac:dyDescent="0.2">
      <c r="B161" s="126"/>
      <c r="C161" s="159" t="s">
        <v>276</v>
      </c>
      <c r="D161" s="159" t="s">
        <v>197</v>
      </c>
      <c r="E161" s="160" t="s">
        <v>277</v>
      </c>
      <c r="F161" s="161" t="s">
        <v>278</v>
      </c>
      <c r="G161" s="162" t="s">
        <v>207</v>
      </c>
      <c r="H161" s="163">
        <v>56</v>
      </c>
      <c r="I161" s="164"/>
      <c r="J161" s="165">
        <f>ROUND(I161*H161,2)</f>
        <v>0</v>
      </c>
      <c r="K161" s="161" t="s">
        <v>139</v>
      </c>
      <c r="L161" s="166"/>
      <c r="M161" s="167" t="s">
        <v>3</v>
      </c>
      <c r="N161" s="168" t="s">
        <v>41</v>
      </c>
      <c r="P161" s="136">
        <f>O161*H161</f>
        <v>0</v>
      </c>
      <c r="Q161" s="136">
        <v>2.0000000000000001E-4</v>
      </c>
      <c r="R161" s="136">
        <f>Q161*H161</f>
        <v>1.12E-2</v>
      </c>
      <c r="S161" s="136">
        <v>0</v>
      </c>
      <c r="T161" s="137">
        <f>S161*H161</f>
        <v>0</v>
      </c>
      <c r="AR161" s="138" t="s">
        <v>200</v>
      </c>
      <c r="AT161" s="138" t="s">
        <v>197</v>
      </c>
      <c r="AU161" s="138" t="s">
        <v>80</v>
      </c>
      <c r="AY161" s="16" t="s">
        <v>132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6" t="s">
        <v>78</v>
      </c>
      <c r="BK161" s="139">
        <f>ROUND(I161*H161,2)</f>
        <v>0</v>
      </c>
      <c r="BL161" s="16" t="s">
        <v>188</v>
      </c>
      <c r="BM161" s="138" t="s">
        <v>484</v>
      </c>
    </row>
    <row r="162" spans="2:65" s="12" customFormat="1" ht="11.25" x14ac:dyDescent="0.2">
      <c r="B162" s="144"/>
      <c r="D162" s="145" t="s">
        <v>144</v>
      </c>
      <c r="E162" s="146" t="s">
        <v>3</v>
      </c>
      <c r="F162" s="147" t="s">
        <v>280</v>
      </c>
      <c r="H162" s="148">
        <v>56</v>
      </c>
      <c r="I162" s="149"/>
      <c r="L162" s="144"/>
      <c r="M162" s="150"/>
      <c r="T162" s="151"/>
      <c r="AT162" s="146" t="s">
        <v>144</v>
      </c>
      <c r="AU162" s="146" t="s">
        <v>80</v>
      </c>
      <c r="AV162" s="12" t="s">
        <v>80</v>
      </c>
      <c r="AW162" s="12" t="s">
        <v>31</v>
      </c>
      <c r="AX162" s="12" t="s">
        <v>70</v>
      </c>
      <c r="AY162" s="146" t="s">
        <v>132</v>
      </c>
    </row>
    <row r="163" spans="2:65" s="13" customFormat="1" ht="11.25" x14ac:dyDescent="0.2">
      <c r="B163" s="152"/>
      <c r="D163" s="145" t="s">
        <v>144</v>
      </c>
      <c r="E163" s="153" t="s">
        <v>3</v>
      </c>
      <c r="F163" s="154" t="s">
        <v>146</v>
      </c>
      <c r="H163" s="155">
        <v>56</v>
      </c>
      <c r="I163" s="156"/>
      <c r="L163" s="152"/>
      <c r="M163" s="157"/>
      <c r="T163" s="158"/>
      <c r="AT163" s="153" t="s">
        <v>144</v>
      </c>
      <c r="AU163" s="153" t="s">
        <v>80</v>
      </c>
      <c r="AV163" s="13" t="s">
        <v>140</v>
      </c>
      <c r="AW163" s="13" t="s">
        <v>31</v>
      </c>
      <c r="AX163" s="13" t="s">
        <v>78</v>
      </c>
      <c r="AY163" s="153" t="s">
        <v>132</v>
      </c>
    </row>
    <row r="164" spans="2:65" s="1" customFormat="1" ht="21.75" customHeight="1" x14ac:dyDescent="0.2">
      <c r="B164" s="126"/>
      <c r="C164" s="127" t="s">
        <v>281</v>
      </c>
      <c r="D164" s="127" t="s">
        <v>135</v>
      </c>
      <c r="E164" s="128" t="s">
        <v>282</v>
      </c>
      <c r="F164" s="129" t="s">
        <v>283</v>
      </c>
      <c r="G164" s="130" t="s">
        <v>284</v>
      </c>
      <c r="H164" s="131">
        <v>1</v>
      </c>
      <c r="I164" s="132"/>
      <c r="J164" s="133">
        <f>ROUND(I164*H164,2)</f>
        <v>0</v>
      </c>
      <c r="K164" s="129" t="s">
        <v>3</v>
      </c>
      <c r="L164" s="31"/>
      <c r="M164" s="134" t="s">
        <v>3</v>
      </c>
      <c r="N164" s="135" t="s">
        <v>41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188</v>
      </c>
      <c r="AT164" s="138" t="s">
        <v>135</v>
      </c>
      <c r="AU164" s="138" t="s">
        <v>80</v>
      </c>
      <c r="AY164" s="16" t="s">
        <v>132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78</v>
      </c>
      <c r="BK164" s="139">
        <f>ROUND(I164*H164,2)</f>
        <v>0</v>
      </c>
      <c r="BL164" s="16" t="s">
        <v>188</v>
      </c>
      <c r="BM164" s="138" t="s">
        <v>485</v>
      </c>
    </row>
    <row r="165" spans="2:65" s="1" customFormat="1" ht="49.15" customHeight="1" x14ac:dyDescent="0.2">
      <c r="B165" s="126"/>
      <c r="C165" s="127" t="s">
        <v>286</v>
      </c>
      <c r="D165" s="127" t="s">
        <v>135</v>
      </c>
      <c r="E165" s="128" t="s">
        <v>287</v>
      </c>
      <c r="F165" s="129" t="s">
        <v>288</v>
      </c>
      <c r="G165" s="130" t="s">
        <v>162</v>
      </c>
      <c r="H165" s="131">
        <v>3.4830000000000001</v>
      </c>
      <c r="I165" s="132"/>
      <c r="J165" s="133">
        <f>ROUND(I165*H165,2)</f>
        <v>0</v>
      </c>
      <c r="K165" s="129" t="s">
        <v>139</v>
      </c>
      <c r="L165" s="31"/>
      <c r="M165" s="134" t="s">
        <v>3</v>
      </c>
      <c r="N165" s="135" t="s">
        <v>41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188</v>
      </c>
      <c r="AT165" s="138" t="s">
        <v>135</v>
      </c>
      <c r="AU165" s="138" t="s">
        <v>80</v>
      </c>
      <c r="AY165" s="16" t="s">
        <v>132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6" t="s">
        <v>78</v>
      </c>
      <c r="BK165" s="139">
        <f>ROUND(I165*H165,2)</f>
        <v>0</v>
      </c>
      <c r="BL165" s="16" t="s">
        <v>188</v>
      </c>
      <c r="BM165" s="138" t="s">
        <v>486</v>
      </c>
    </row>
    <row r="166" spans="2:65" s="1" customFormat="1" ht="11.25" x14ac:dyDescent="0.2">
      <c r="B166" s="31"/>
      <c r="D166" s="140" t="s">
        <v>142</v>
      </c>
      <c r="F166" s="141" t="s">
        <v>290</v>
      </c>
      <c r="I166" s="142"/>
      <c r="L166" s="31"/>
      <c r="M166" s="143"/>
      <c r="T166" s="52"/>
      <c r="AT166" s="16" t="s">
        <v>142</v>
      </c>
      <c r="AU166" s="16" t="s">
        <v>80</v>
      </c>
    </row>
    <row r="167" spans="2:65" s="1" customFormat="1" ht="49.15" customHeight="1" x14ac:dyDescent="0.2">
      <c r="B167" s="126"/>
      <c r="C167" s="127" t="s">
        <v>291</v>
      </c>
      <c r="D167" s="127" t="s">
        <v>135</v>
      </c>
      <c r="E167" s="128" t="s">
        <v>292</v>
      </c>
      <c r="F167" s="129" t="s">
        <v>293</v>
      </c>
      <c r="G167" s="130" t="s">
        <v>162</v>
      </c>
      <c r="H167" s="131">
        <v>3.4830000000000001</v>
      </c>
      <c r="I167" s="132"/>
      <c r="J167" s="133">
        <f>ROUND(I167*H167,2)</f>
        <v>0</v>
      </c>
      <c r="K167" s="129" t="s">
        <v>139</v>
      </c>
      <c r="L167" s="31"/>
      <c r="M167" s="134" t="s">
        <v>3</v>
      </c>
      <c r="N167" s="135" t="s">
        <v>41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188</v>
      </c>
      <c r="AT167" s="138" t="s">
        <v>135</v>
      </c>
      <c r="AU167" s="138" t="s">
        <v>80</v>
      </c>
      <c r="AY167" s="16" t="s">
        <v>132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6" t="s">
        <v>78</v>
      </c>
      <c r="BK167" s="139">
        <f>ROUND(I167*H167,2)</f>
        <v>0</v>
      </c>
      <c r="BL167" s="16" t="s">
        <v>188</v>
      </c>
      <c r="BM167" s="138" t="s">
        <v>487</v>
      </c>
    </row>
    <row r="168" spans="2:65" s="1" customFormat="1" ht="11.25" x14ac:dyDescent="0.2">
      <c r="B168" s="31"/>
      <c r="D168" s="140" t="s">
        <v>142</v>
      </c>
      <c r="F168" s="141" t="s">
        <v>295</v>
      </c>
      <c r="I168" s="142"/>
      <c r="L168" s="31"/>
      <c r="M168" s="143"/>
      <c r="T168" s="52"/>
      <c r="AT168" s="16" t="s">
        <v>142</v>
      </c>
      <c r="AU168" s="16" t="s">
        <v>80</v>
      </c>
    </row>
    <row r="169" spans="2:65" s="11" customFormat="1" ht="22.9" customHeight="1" x14ac:dyDescent="0.2">
      <c r="B169" s="114"/>
      <c r="D169" s="115" t="s">
        <v>69</v>
      </c>
      <c r="E169" s="124" t="s">
        <v>296</v>
      </c>
      <c r="F169" s="124" t="s">
        <v>297</v>
      </c>
      <c r="I169" s="117"/>
      <c r="J169" s="125">
        <f>BK169</f>
        <v>0</v>
      </c>
      <c r="L169" s="114"/>
      <c r="M169" s="119"/>
      <c r="P169" s="120">
        <f>SUM(P170:P176)</f>
        <v>0</v>
      </c>
      <c r="R169" s="120">
        <f>SUM(R170:R176)</f>
        <v>1.5300000000000001E-2</v>
      </c>
      <c r="T169" s="121">
        <f>SUM(T170:T176)</f>
        <v>0</v>
      </c>
      <c r="AR169" s="115" t="s">
        <v>80</v>
      </c>
      <c r="AT169" s="122" t="s">
        <v>69</v>
      </c>
      <c r="AU169" s="122" t="s">
        <v>78</v>
      </c>
      <c r="AY169" s="115" t="s">
        <v>132</v>
      </c>
      <c r="BK169" s="123">
        <f>SUM(BK170:BK176)</f>
        <v>0</v>
      </c>
    </row>
    <row r="170" spans="2:65" s="1" customFormat="1" ht="37.9" customHeight="1" x14ac:dyDescent="0.2">
      <c r="B170" s="126"/>
      <c r="C170" s="127" t="s">
        <v>298</v>
      </c>
      <c r="D170" s="127" t="s">
        <v>135</v>
      </c>
      <c r="E170" s="128" t="s">
        <v>299</v>
      </c>
      <c r="F170" s="129" t="s">
        <v>300</v>
      </c>
      <c r="G170" s="130" t="s">
        <v>138</v>
      </c>
      <c r="H170" s="131">
        <v>30.6</v>
      </c>
      <c r="I170" s="132"/>
      <c r="J170" s="133">
        <f>ROUND(I170*H170,2)</f>
        <v>0</v>
      </c>
      <c r="K170" s="129" t="s">
        <v>139</v>
      </c>
      <c r="L170" s="31"/>
      <c r="M170" s="134" t="s">
        <v>3</v>
      </c>
      <c r="N170" s="135" t="s">
        <v>41</v>
      </c>
      <c r="P170" s="136">
        <f>O170*H170</f>
        <v>0</v>
      </c>
      <c r="Q170" s="136">
        <v>1.3999999999999999E-4</v>
      </c>
      <c r="R170" s="136">
        <f>Q170*H170</f>
        <v>4.2839999999999996E-3</v>
      </c>
      <c r="S170" s="136">
        <v>0</v>
      </c>
      <c r="T170" s="137">
        <f>S170*H170</f>
        <v>0</v>
      </c>
      <c r="AR170" s="138" t="s">
        <v>188</v>
      </c>
      <c r="AT170" s="138" t="s">
        <v>135</v>
      </c>
      <c r="AU170" s="138" t="s">
        <v>80</v>
      </c>
      <c r="AY170" s="16" t="s">
        <v>132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6" t="s">
        <v>78</v>
      </c>
      <c r="BK170" s="139">
        <f>ROUND(I170*H170,2)</f>
        <v>0</v>
      </c>
      <c r="BL170" s="16" t="s">
        <v>188</v>
      </c>
      <c r="BM170" s="138" t="s">
        <v>488</v>
      </c>
    </row>
    <row r="171" spans="2:65" s="1" customFormat="1" ht="11.25" x14ac:dyDescent="0.2">
      <c r="B171" s="31"/>
      <c r="D171" s="140" t="s">
        <v>142</v>
      </c>
      <c r="F171" s="141" t="s">
        <v>302</v>
      </c>
      <c r="I171" s="142"/>
      <c r="L171" s="31"/>
      <c r="M171" s="143"/>
      <c r="T171" s="52"/>
      <c r="AT171" s="16" t="s">
        <v>142</v>
      </c>
      <c r="AU171" s="16" t="s">
        <v>80</v>
      </c>
    </row>
    <row r="172" spans="2:65" s="1" customFormat="1" ht="19.5" x14ac:dyDescent="0.2">
      <c r="B172" s="31"/>
      <c r="D172" s="145" t="s">
        <v>216</v>
      </c>
      <c r="F172" s="169" t="s">
        <v>303</v>
      </c>
      <c r="I172" s="142"/>
      <c r="L172" s="31"/>
      <c r="M172" s="143"/>
      <c r="T172" s="52"/>
      <c r="AT172" s="16" t="s">
        <v>216</v>
      </c>
      <c r="AU172" s="16" t="s">
        <v>80</v>
      </c>
    </row>
    <row r="173" spans="2:65" s="12" customFormat="1" ht="11.25" x14ac:dyDescent="0.2">
      <c r="B173" s="144"/>
      <c r="D173" s="145" t="s">
        <v>144</v>
      </c>
      <c r="E173" s="146" t="s">
        <v>3</v>
      </c>
      <c r="F173" s="147" t="s">
        <v>304</v>
      </c>
      <c r="H173" s="148">
        <v>30.6</v>
      </c>
      <c r="I173" s="149"/>
      <c r="L173" s="144"/>
      <c r="M173" s="150"/>
      <c r="T173" s="151"/>
      <c r="AT173" s="146" t="s">
        <v>144</v>
      </c>
      <c r="AU173" s="146" t="s">
        <v>80</v>
      </c>
      <c r="AV173" s="12" t="s">
        <v>80</v>
      </c>
      <c r="AW173" s="12" t="s">
        <v>31</v>
      </c>
      <c r="AX173" s="12" t="s">
        <v>70</v>
      </c>
      <c r="AY173" s="146" t="s">
        <v>132</v>
      </c>
    </row>
    <row r="174" spans="2:65" s="13" customFormat="1" ht="11.25" x14ac:dyDescent="0.2">
      <c r="B174" s="152"/>
      <c r="D174" s="145" t="s">
        <v>144</v>
      </c>
      <c r="E174" s="153" t="s">
        <v>3</v>
      </c>
      <c r="F174" s="154" t="s">
        <v>146</v>
      </c>
      <c r="H174" s="155">
        <v>30.6</v>
      </c>
      <c r="I174" s="156"/>
      <c r="L174" s="152"/>
      <c r="M174" s="157"/>
      <c r="T174" s="158"/>
      <c r="AT174" s="153" t="s">
        <v>144</v>
      </c>
      <c r="AU174" s="153" t="s">
        <v>80</v>
      </c>
      <c r="AV174" s="13" t="s">
        <v>140</v>
      </c>
      <c r="AW174" s="13" t="s">
        <v>31</v>
      </c>
      <c r="AX174" s="13" t="s">
        <v>78</v>
      </c>
      <c r="AY174" s="153" t="s">
        <v>132</v>
      </c>
    </row>
    <row r="175" spans="2:65" s="1" customFormat="1" ht="44.25" customHeight="1" x14ac:dyDescent="0.2">
      <c r="B175" s="126"/>
      <c r="C175" s="127" t="s">
        <v>305</v>
      </c>
      <c r="D175" s="127" t="s">
        <v>135</v>
      </c>
      <c r="E175" s="128" t="s">
        <v>306</v>
      </c>
      <c r="F175" s="129" t="s">
        <v>307</v>
      </c>
      <c r="G175" s="130" t="s">
        <v>138</v>
      </c>
      <c r="H175" s="131">
        <v>30.6</v>
      </c>
      <c r="I175" s="132"/>
      <c r="J175" s="133">
        <f>ROUND(I175*H175,2)</f>
        <v>0</v>
      </c>
      <c r="K175" s="129" t="s">
        <v>139</v>
      </c>
      <c r="L175" s="31"/>
      <c r="M175" s="134" t="s">
        <v>3</v>
      </c>
      <c r="N175" s="135" t="s">
        <v>41</v>
      </c>
      <c r="P175" s="136">
        <f>O175*H175</f>
        <v>0</v>
      </c>
      <c r="Q175" s="136">
        <v>3.6000000000000002E-4</v>
      </c>
      <c r="R175" s="136">
        <f>Q175*H175</f>
        <v>1.1016000000000001E-2</v>
      </c>
      <c r="S175" s="136">
        <v>0</v>
      </c>
      <c r="T175" s="137">
        <f>S175*H175</f>
        <v>0</v>
      </c>
      <c r="AR175" s="138" t="s">
        <v>188</v>
      </c>
      <c r="AT175" s="138" t="s">
        <v>135</v>
      </c>
      <c r="AU175" s="138" t="s">
        <v>80</v>
      </c>
      <c r="AY175" s="16" t="s">
        <v>132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6" t="s">
        <v>78</v>
      </c>
      <c r="BK175" s="139">
        <f>ROUND(I175*H175,2)</f>
        <v>0</v>
      </c>
      <c r="BL175" s="16" t="s">
        <v>188</v>
      </c>
      <c r="BM175" s="138" t="s">
        <v>489</v>
      </c>
    </row>
    <row r="176" spans="2:65" s="1" customFormat="1" ht="11.25" x14ac:dyDescent="0.2">
      <c r="B176" s="31"/>
      <c r="D176" s="140" t="s">
        <v>142</v>
      </c>
      <c r="F176" s="141" t="s">
        <v>309</v>
      </c>
      <c r="I176" s="142"/>
      <c r="L176" s="31"/>
      <c r="M176" s="143"/>
      <c r="T176" s="52"/>
      <c r="AT176" s="16" t="s">
        <v>142</v>
      </c>
      <c r="AU176" s="16" t="s">
        <v>80</v>
      </c>
    </row>
    <row r="177" spans="2:65" s="11" customFormat="1" ht="25.9" customHeight="1" x14ac:dyDescent="0.2">
      <c r="B177" s="114"/>
      <c r="D177" s="115" t="s">
        <v>69</v>
      </c>
      <c r="E177" s="116" t="s">
        <v>310</v>
      </c>
      <c r="F177" s="116" t="s">
        <v>311</v>
      </c>
      <c r="I177" s="117"/>
      <c r="J177" s="118">
        <f>BK177</f>
        <v>0</v>
      </c>
      <c r="L177" s="114"/>
      <c r="M177" s="119"/>
      <c r="P177" s="120">
        <f>SUM(P178:P180)</f>
        <v>0</v>
      </c>
      <c r="R177" s="120">
        <f>SUM(R178:R180)</f>
        <v>0</v>
      </c>
      <c r="T177" s="121">
        <f>SUM(T178:T180)</f>
        <v>0</v>
      </c>
      <c r="AR177" s="115" t="s">
        <v>165</v>
      </c>
      <c r="AT177" s="122" t="s">
        <v>69</v>
      </c>
      <c r="AU177" s="122" t="s">
        <v>70</v>
      </c>
      <c r="AY177" s="115" t="s">
        <v>132</v>
      </c>
      <c r="BK177" s="123">
        <f>SUM(BK178:BK180)</f>
        <v>0</v>
      </c>
    </row>
    <row r="178" spans="2:65" s="1" customFormat="1" ht="16.5" customHeight="1" x14ac:dyDescent="0.2">
      <c r="B178" s="126"/>
      <c r="C178" s="127" t="s">
        <v>312</v>
      </c>
      <c r="D178" s="127" t="s">
        <v>135</v>
      </c>
      <c r="E178" s="128" t="s">
        <v>313</v>
      </c>
      <c r="F178" s="129" t="s">
        <v>314</v>
      </c>
      <c r="G178" s="130" t="s">
        <v>315</v>
      </c>
      <c r="H178" s="131">
        <v>1</v>
      </c>
      <c r="I178" s="132"/>
      <c r="J178" s="133">
        <f>ROUND(I178*H178,2)</f>
        <v>0</v>
      </c>
      <c r="K178" s="129" t="s">
        <v>316</v>
      </c>
      <c r="L178" s="31"/>
      <c r="M178" s="134" t="s">
        <v>3</v>
      </c>
      <c r="N178" s="135" t="s">
        <v>41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140</v>
      </c>
      <c r="AT178" s="138" t="s">
        <v>135</v>
      </c>
      <c r="AU178" s="138" t="s">
        <v>78</v>
      </c>
      <c r="AY178" s="16" t="s">
        <v>132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78</v>
      </c>
      <c r="BK178" s="139">
        <f>ROUND(I178*H178,2)</f>
        <v>0</v>
      </c>
      <c r="BL178" s="16" t="s">
        <v>140</v>
      </c>
      <c r="BM178" s="138" t="s">
        <v>490</v>
      </c>
    </row>
    <row r="179" spans="2:65" s="1" customFormat="1" ht="24.2" customHeight="1" x14ac:dyDescent="0.2">
      <c r="B179" s="126"/>
      <c r="C179" s="127" t="s">
        <v>318</v>
      </c>
      <c r="D179" s="127" t="s">
        <v>135</v>
      </c>
      <c r="E179" s="128" t="s">
        <v>319</v>
      </c>
      <c r="F179" s="129" t="s">
        <v>320</v>
      </c>
      <c r="G179" s="130" t="s">
        <v>321</v>
      </c>
      <c r="H179" s="131">
        <v>95</v>
      </c>
      <c r="I179" s="132"/>
      <c r="J179" s="133">
        <f>ROUND(I179*H179,2)</f>
        <v>0</v>
      </c>
      <c r="K179" s="129" t="s">
        <v>3</v>
      </c>
      <c r="L179" s="31"/>
      <c r="M179" s="134" t="s">
        <v>3</v>
      </c>
      <c r="N179" s="135" t="s">
        <v>41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140</v>
      </c>
      <c r="AT179" s="138" t="s">
        <v>135</v>
      </c>
      <c r="AU179" s="138" t="s">
        <v>78</v>
      </c>
      <c r="AY179" s="16" t="s">
        <v>132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6" t="s">
        <v>78</v>
      </c>
      <c r="BK179" s="139">
        <f>ROUND(I179*H179,2)</f>
        <v>0</v>
      </c>
      <c r="BL179" s="16" t="s">
        <v>140</v>
      </c>
      <c r="BM179" s="138" t="s">
        <v>491</v>
      </c>
    </row>
    <row r="180" spans="2:65" s="1" customFormat="1" ht="24.2" customHeight="1" x14ac:dyDescent="0.2">
      <c r="B180" s="126"/>
      <c r="C180" s="127" t="s">
        <v>200</v>
      </c>
      <c r="D180" s="127" t="s">
        <v>135</v>
      </c>
      <c r="E180" s="128" t="s">
        <v>323</v>
      </c>
      <c r="F180" s="129" t="s">
        <v>324</v>
      </c>
      <c r="G180" s="130" t="s">
        <v>321</v>
      </c>
      <c r="H180" s="131">
        <v>95</v>
      </c>
      <c r="I180" s="132"/>
      <c r="J180" s="133">
        <f>ROUND(I180*H180,2)</f>
        <v>0</v>
      </c>
      <c r="K180" s="129" t="s">
        <v>3</v>
      </c>
      <c r="L180" s="31"/>
      <c r="M180" s="170" t="s">
        <v>3</v>
      </c>
      <c r="N180" s="171" t="s">
        <v>41</v>
      </c>
      <c r="O180" s="172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AR180" s="138" t="s">
        <v>140</v>
      </c>
      <c r="AT180" s="138" t="s">
        <v>135</v>
      </c>
      <c r="AU180" s="138" t="s">
        <v>78</v>
      </c>
      <c r="AY180" s="16" t="s">
        <v>132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78</v>
      </c>
      <c r="BK180" s="139">
        <f>ROUND(I180*H180,2)</f>
        <v>0</v>
      </c>
      <c r="BL180" s="16" t="s">
        <v>140</v>
      </c>
      <c r="BM180" s="138" t="s">
        <v>492</v>
      </c>
    </row>
    <row r="181" spans="2:65" s="1" customFormat="1" ht="6.95" customHeight="1" x14ac:dyDescent="0.2">
      <c r="B181" s="40"/>
      <c r="C181" s="41"/>
      <c r="D181" s="41"/>
      <c r="E181" s="41"/>
      <c r="F181" s="41"/>
      <c r="G181" s="41"/>
      <c r="H181" s="41"/>
      <c r="I181" s="41"/>
      <c r="J181" s="41"/>
      <c r="K181" s="41"/>
      <c r="L181" s="31"/>
    </row>
  </sheetData>
  <autoFilter ref="C86:K180" xr:uid="{00000000-0009-0000-0000-000006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600-000000000000}"/>
    <hyperlink ref="F95" r:id="rId2" xr:uid="{00000000-0004-0000-0600-000001000000}"/>
    <hyperlink ref="F99" r:id="rId3" xr:uid="{00000000-0004-0000-0600-000002000000}"/>
    <hyperlink ref="F104" r:id="rId4" xr:uid="{00000000-0004-0000-0600-000003000000}"/>
    <hyperlink ref="F106" r:id="rId5" xr:uid="{00000000-0004-0000-0600-000004000000}"/>
    <hyperlink ref="F108" r:id="rId6" xr:uid="{00000000-0004-0000-0600-000005000000}"/>
    <hyperlink ref="F110" r:id="rId7" xr:uid="{00000000-0004-0000-0600-000006000000}"/>
    <hyperlink ref="F114" r:id="rId8" xr:uid="{00000000-0004-0000-0600-000007000000}"/>
    <hyperlink ref="F118" r:id="rId9" xr:uid="{00000000-0004-0000-0600-000008000000}"/>
    <hyperlink ref="F128" r:id="rId10" xr:uid="{00000000-0004-0000-0600-000009000000}"/>
    <hyperlink ref="F135" r:id="rId11" xr:uid="{00000000-0004-0000-0600-00000A000000}"/>
    <hyperlink ref="F137" r:id="rId12" xr:uid="{00000000-0004-0000-0600-00000B000000}"/>
    <hyperlink ref="F140" r:id="rId13" xr:uid="{00000000-0004-0000-0600-00000C000000}"/>
    <hyperlink ref="F144" r:id="rId14" xr:uid="{00000000-0004-0000-0600-00000D000000}"/>
    <hyperlink ref="F146" r:id="rId15" xr:uid="{00000000-0004-0000-0600-00000E000000}"/>
    <hyperlink ref="F149" r:id="rId16" xr:uid="{00000000-0004-0000-0600-00000F000000}"/>
    <hyperlink ref="F152" r:id="rId17" xr:uid="{00000000-0004-0000-0600-000010000000}"/>
    <hyperlink ref="F156" r:id="rId18" xr:uid="{00000000-0004-0000-0600-000011000000}"/>
    <hyperlink ref="F166" r:id="rId19" xr:uid="{00000000-0004-0000-0600-000012000000}"/>
    <hyperlink ref="F168" r:id="rId20" xr:uid="{00000000-0004-0000-0600-000013000000}"/>
    <hyperlink ref="F171" r:id="rId21" xr:uid="{00000000-0004-0000-0600-000014000000}"/>
    <hyperlink ref="F176" r:id="rId22" xr:uid="{00000000-0004-0000-06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7" t="s">
        <v>6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6" t="s">
        <v>98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 x14ac:dyDescent="0.2">
      <c r="B4" s="19"/>
      <c r="D4" s="20" t="s">
        <v>102</v>
      </c>
      <c r="L4" s="19"/>
      <c r="M4" s="84" t="s">
        <v>11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26.25" customHeight="1" x14ac:dyDescent="0.2">
      <c r="B7" s="19"/>
      <c r="E7" s="298" t="str">
        <f>'Rekapitulace stavby'!K6</f>
        <v>Milovice-Výměna oken v panelových domech, ulice Topolová, č.p. 594-596, 597-599, 614-615</v>
      </c>
      <c r="F7" s="299"/>
      <c r="G7" s="299"/>
      <c r="H7" s="299"/>
      <c r="L7" s="19"/>
    </row>
    <row r="8" spans="2:46" s="1" customFormat="1" ht="12" customHeight="1" x14ac:dyDescent="0.2">
      <c r="B8" s="31"/>
      <c r="D8" s="26" t="s">
        <v>103</v>
      </c>
      <c r="L8" s="31"/>
    </row>
    <row r="9" spans="2:46" s="1" customFormat="1" ht="16.5" customHeight="1" x14ac:dyDescent="0.2">
      <c r="B9" s="31"/>
      <c r="E9" s="260" t="s">
        <v>493</v>
      </c>
      <c r="F9" s="300"/>
      <c r="G9" s="300"/>
      <c r="H9" s="300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26</v>
      </c>
      <c r="I12" s="26" t="s">
        <v>22</v>
      </c>
      <c r="J12" s="48" t="str">
        <f>'Rekapitulace stavby'!AN8</f>
        <v>10. 8. 2022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 x14ac:dyDescent="0.2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301" t="str">
        <f>'Rekapitulace stavby'!E14</f>
        <v>Vyplň údaj</v>
      </c>
      <c r="F18" s="281"/>
      <c r="G18" s="281"/>
      <c r="H18" s="28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 x14ac:dyDescent="0.2">
      <c r="B21" s="31"/>
      <c r="E21" s="24" t="s">
        <v>26</v>
      </c>
      <c r="I21" s="26" t="s">
        <v>27</v>
      </c>
      <c r="J21" s="24" t="s">
        <v>3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25</v>
      </c>
      <c r="J23" s="24" t="s">
        <v>3</v>
      </c>
      <c r="L23" s="31"/>
    </row>
    <row r="24" spans="2:12" s="1" customFormat="1" ht="18" customHeight="1" x14ac:dyDescent="0.2">
      <c r="B24" s="31"/>
      <c r="E24" s="24" t="s">
        <v>33</v>
      </c>
      <c r="I24" s="26" t="s">
        <v>27</v>
      </c>
      <c r="J24" s="24" t="s">
        <v>3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85"/>
      <c r="E27" s="286" t="s">
        <v>3</v>
      </c>
      <c r="F27" s="286"/>
      <c r="G27" s="286"/>
      <c r="H27" s="286"/>
      <c r="L27" s="85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 x14ac:dyDescent="0.2">
      <c r="B30" s="31"/>
      <c r="D30" s="86" t="s">
        <v>36</v>
      </c>
      <c r="J30" s="62">
        <f>ROUND(J87, 2)</f>
        <v>0</v>
      </c>
      <c r="L30" s="31"/>
    </row>
    <row r="31" spans="2:12" s="1" customFormat="1" ht="6.95" customHeight="1" x14ac:dyDescent="0.2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 x14ac:dyDescent="0.2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 x14ac:dyDescent="0.2">
      <c r="B33" s="31"/>
      <c r="D33" s="51" t="s">
        <v>40</v>
      </c>
      <c r="E33" s="26" t="s">
        <v>41</v>
      </c>
      <c r="F33" s="87">
        <f>ROUND((SUM(BE87:BE178)),  2)</f>
        <v>0</v>
      </c>
      <c r="I33" s="88">
        <v>0.21</v>
      </c>
      <c r="J33" s="87">
        <f>ROUND(((SUM(BE87:BE178))*I33),  2)</f>
        <v>0</v>
      </c>
      <c r="L33" s="31"/>
    </row>
    <row r="34" spans="2:12" s="1" customFormat="1" ht="14.45" customHeight="1" x14ac:dyDescent="0.2">
      <c r="B34" s="31"/>
      <c r="E34" s="26" t="s">
        <v>42</v>
      </c>
      <c r="F34" s="87">
        <f>ROUND((SUM(BF87:BF178)),  2)</f>
        <v>0</v>
      </c>
      <c r="I34" s="88">
        <v>0.15</v>
      </c>
      <c r="J34" s="87">
        <f>ROUND(((SUM(BF87:BF178))*I34),  2)</f>
        <v>0</v>
      </c>
      <c r="L34" s="31"/>
    </row>
    <row r="35" spans="2:12" s="1" customFormat="1" ht="14.45" hidden="1" customHeight="1" x14ac:dyDescent="0.2">
      <c r="B35" s="31"/>
      <c r="E35" s="26" t="s">
        <v>43</v>
      </c>
      <c r="F35" s="87">
        <f>ROUND((SUM(BG87:BG178)),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 x14ac:dyDescent="0.2">
      <c r="B36" s="31"/>
      <c r="E36" s="26" t="s">
        <v>44</v>
      </c>
      <c r="F36" s="87">
        <f>ROUND((SUM(BH87:BH178)),  2)</f>
        <v>0</v>
      </c>
      <c r="I36" s="88">
        <v>0.15</v>
      </c>
      <c r="J36" s="87">
        <f>0</f>
        <v>0</v>
      </c>
      <c r="L36" s="31"/>
    </row>
    <row r="37" spans="2:12" s="1" customFormat="1" ht="14.45" hidden="1" customHeight="1" x14ac:dyDescent="0.2">
      <c r="B37" s="31"/>
      <c r="E37" s="26" t="s">
        <v>45</v>
      </c>
      <c r="F37" s="87">
        <f>ROUND((SUM(BI87:BI178)),  2)</f>
        <v>0</v>
      </c>
      <c r="I37" s="88">
        <v>0</v>
      </c>
      <c r="J37" s="87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89"/>
      <c r="D39" s="90" t="s">
        <v>46</v>
      </c>
      <c r="E39" s="53"/>
      <c r="F39" s="53"/>
      <c r="G39" s="91" t="s">
        <v>47</v>
      </c>
      <c r="H39" s="92" t="s">
        <v>48</v>
      </c>
      <c r="I39" s="53"/>
      <c r="J39" s="93">
        <f>SUM(J30:J37)</f>
        <v>0</v>
      </c>
      <c r="K39" s="94"/>
      <c r="L39" s="31"/>
    </row>
    <row r="40" spans="2:12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 x14ac:dyDescent="0.2">
      <c r="B45" s="31"/>
      <c r="C45" s="20" t="s">
        <v>105</v>
      </c>
      <c r="L45" s="31"/>
    </row>
    <row r="46" spans="2:12" s="1" customFormat="1" ht="6.95" customHeight="1" x14ac:dyDescent="0.2">
      <c r="B46" s="31"/>
      <c r="L46" s="31"/>
    </row>
    <row r="47" spans="2:12" s="1" customFormat="1" ht="12" customHeight="1" x14ac:dyDescent="0.2">
      <c r="B47" s="31"/>
      <c r="C47" s="26" t="s">
        <v>16</v>
      </c>
      <c r="L47" s="31"/>
    </row>
    <row r="48" spans="2:12" s="1" customFormat="1" ht="26.25" customHeight="1" x14ac:dyDescent="0.2">
      <c r="B48" s="31"/>
      <c r="E48" s="298" t="str">
        <f>E7</f>
        <v>Milovice-Výměna oken v panelových domech, ulice Topolová, č.p. 594-596, 597-599, 614-615</v>
      </c>
      <c r="F48" s="299"/>
      <c r="G48" s="299"/>
      <c r="H48" s="299"/>
      <c r="L48" s="31"/>
    </row>
    <row r="49" spans="2:47" s="1" customFormat="1" ht="12" customHeight="1" x14ac:dyDescent="0.2">
      <c r="B49" s="31"/>
      <c r="C49" s="26" t="s">
        <v>103</v>
      </c>
      <c r="L49" s="31"/>
    </row>
    <row r="50" spans="2:47" s="1" customFormat="1" ht="16.5" customHeight="1" x14ac:dyDescent="0.2">
      <c r="B50" s="31"/>
      <c r="E50" s="260" t="str">
        <f>E9</f>
        <v>Objekt7 - 614</v>
      </c>
      <c r="F50" s="300"/>
      <c r="G50" s="300"/>
      <c r="H50" s="300"/>
      <c r="L50" s="31"/>
    </row>
    <row r="51" spans="2:47" s="1" customFormat="1" ht="6.95" customHeight="1" x14ac:dyDescent="0.2">
      <c r="B51" s="31"/>
      <c r="L51" s="31"/>
    </row>
    <row r="52" spans="2:47" s="1" customFormat="1" ht="12" customHeight="1" x14ac:dyDescent="0.2">
      <c r="B52" s="31"/>
      <c r="C52" s="26" t="s">
        <v>20</v>
      </c>
      <c r="F52" s="24" t="str">
        <f>F12</f>
        <v xml:space="preserve"> </v>
      </c>
      <c r="I52" s="26" t="s">
        <v>22</v>
      </c>
      <c r="J52" s="48" t="str">
        <f>IF(J12="","",J12)</f>
        <v>10. 8. 2022</v>
      </c>
      <c r="L52" s="31"/>
    </row>
    <row r="53" spans="2:47" s="1" customFormat="1" ht="6.95" customHeight="1" x14ac:dyDescent="0.2">
      <c r="B53" s="31"/>
      <c r="L53" s="31"/>
    </row>
    <row r="54" spans="2:47" s="1" customFormat="1" ht="15.2" customHeight="1" x14ac:dyDescent="0.2">
      <c r="B54" s="31"/>
      <c r="C54" s="26" t="s">
        <v>24</v>
      </c>
      <c r="F54" s="24" t="str">
        <f>E15</f>
        <v xml:space="preserve"> </v>
      </c>
      <c r="I54" s="26" t="s">
        <v>30</v>
      </c>
      <c r="J54" s="29" t="str">
        <f>E21</f>
        <v xml:space="preserve"> </v>
      </c>
      <c r="L54" s="31"/>
    </row>
    <row r="55" spans="2:47" s="1" customFormat="1" ht="15.2" customHeight="1" x14ac:dyDescent="0.2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Budgets4u s.r.o.</v>
      </c>
      <c r="L55" s="31"/>
    </row>
    <row r="56" spans="2:47" s="1" customFormat="1" ht="10.35" customHeight="1" x14ac:dyDescent="0.2">
      <c r="B56" s="31"/>
      <c r="L56" s="31"/>
    </row>
    <row r="57" spans="2:47" s="1" customFormat="1" ht="29.25" customHeight="1" x14ac:dyDescent="0.2">
      <c r="B57" s="31"/>
      <c r="C57" s="95" t="s">
        <v>106</v>
      </c>
      <c r="D57" s="89"/>
      <c r="E57" s="89"/>
      <c r="F57" s="89"/>
      <c r="G57" s="89"/>
      <c r="H57" s="89"/>
      <c r="I57" s="89"/>
      <c r="J57" s="96" t="s">
        <v>107</v>
      </c>
      <c r="K57" s="89"/>
      <c r="L57" s="31"/>
    </row>
    <row r="58" spans="2:47" s="1" customFormat="1" ht="10.35" customHeight="1" x14ac:dyDescent="0.2">
      <c r="B58" s="31"/>
      <c r="L58" s="31"/>
    </row>
    <row r="59" spans="2:47" s="1" customFormat="1" ht="22.9" customHeight="1" x14ac:dyDescent="0.2">
      <c r="B59" s="31"/>
      <c r="C59" s="97" t="s">
        <v>68</v>
      </c>
      <c r="J59" s="62">
        <f>J87</f>
        <v>0</v>
      </c>
      <c r="L59" s="31"/>
      <c r="AU59" s="16" t="s">
        <v>108</v>
      </c>
    </row>
    <row r="60" spans="2:47" s="8" customFormat="1" ht="24.95" customHeight="1" x14ac:dyDescent="0.2">
      <c r="B60" s="98"/>
      <c r="D60" s="99" t="s">
        <v>109</v>
      </c>
      <c r="E60" s="100"/>
      <c r="F60" s="100"/>
      <c r="G60" s="100"/>
      <c r="H60" s="100"/>
      <c r="I60" s="100"/>
      <c r="J60" s="101">
        <f>J88</f>
        <v>0</v>
      </c>
      <c r="L60" s="98"/>
    </row>
    <row r="61" spans="2:47" s="9" customFormat="1" ht="19.899999999999999" customHeight="1" x14ac:dyDescent="0.2">
      <c r="B61" s="102"/>
      <c r="D61" s="103" t="s">
        <v>110</v>
      </c>
      <c r="E61" s="104"/>
      <c r="F61" s="104"/>
      <c r="G61" s="104"/>
      <c r="H61" s="104"/>
      <c r="I61" s="104"/>
      <c r="J61" s="105">
        <f>J89</f>
        <v>0</v>
      </c>
      <c r="L61" s="102"/>
    </row>
    <row r="62" spans="2:47" s="9" customFormat="1" ht="19.899999999999999" customHeight="1" x14ac:dyDescent="0.2">
      <c r="B62" s="102"/>
      <c r="D62" s="103" t="s">
        <v>111</v>
      </c>
      <c r="E62" s="104"/>
      <c r="F62" s="104"/>
      <c r="G62" s="104"/>
      <c r="H62" s="104"/>
      <c r="I62" s="104"/>
      <c r="J62" s="105">
        <f>J102</f>
        <v>0</v>
      </c>
      <c r="L62" s="102"/>
    </row>
    <row r="63" spans="2:47" s="8" customFormat="1" ht="24.95" customHeight="1" x14ac:dyDescent="0.2">
      <c r="B63" s="98"/>
      <c r="D63" s="99" t="s">
        <v>112</v>
      </c>
      <c r="E63" s="100"/>
      <c r="F63" s="100"/>
      <c r="G63" s="100"/>
      <c r="H63" s="100"/>
      <c r="I63" s="100"/>
      <c r="J63" s="101">
        <f>J111</f>
        <v>0</v>
      </c>
      <c r="L63" s="98"/>
    </row>
    <row r="64" spans="2:47" s="9" customFormat="1" ht="19.899999999999999" customHeight="1" x14ac:dyDescent="0.2">
      <c r="B64" s="102"/>
      <c r="D64" s="103" t="s">
        <v>113</v>
      </c>
      <c r="E64" s="104"/>
      <c r="F64" s="104"/>
      <c r="G64" s="104"/>
      <c r="H64" s="104"/>
      <c r="I64" s="104"/>
      <c r="J64" s="105">
        <f>J112</f>
        <v>0</v>
      </c>
      <c r="L64" s="102"/>
    </row>
    <row r="65" spans="2:12" s="9" customFormat="1" ht="19.899999999999999" customHeight="1" x14ac:dyDescent="0.2">
      <c r="B65" s="102"/>
      <c r="D65" s="103" t="s">
        <v>114</v>
      </c>
      <c r="E65" s="104"/>
      <c r="F65" s="104"/>
      <c r="G65" s="104"/>
      <c r="H65" s="104"/>
      <c r="I65" s="104"/>
      <c r="J65" s="105">
        <f>J136</f>
        <v>0</v>
      </c>
      <c r="L65" s="102"/>
    </row>
    <row r="66" spans="2:12" s="9" customFormat="1" ht="19.899999999999999" customHeight="1" x14ac:dyDescent="0.2">
      <c r="B66" s="102"/>
      <c r="D66" s="103" t="s">
        <v>115</v>
      </c>
      <c r="E66" s="104"/>
      <c r="F66" s="104"/>
      <c r="G66" s="104"/>
      <c r="H66" s="104"/>
      <c r="I66" s="104"/>
      <c r="J66" s="105">
        <f>J167</f>
        <v>0</v>
      </c>
      <c r="L66" s="102"/>
    </row>
    <row r="67" spans="2:12" s="8" customFormat="1" ht="24.95" customHeight="1" x14ac:dyDescent="0.2">
      <c r="B67" s="98"/>
      <c r="D67" s="99" t="s">
        <v>116</v>
      </c>
      <c r="E67" s="100"/>
      <c r="F67" s="100"/>
      <c r="G67" s="100"/>
      <c r="H67" s="100"/>
      <c r="I67" s="100"/>
      <c r="J67" s="101">
        <f>J175</f>
        <v>0</v>
      </c>
      <c r="L67" s="98"/>
    </row>
    <row r="68" spans="2:12" s="1" customFormat="1" ht="21.75" customHeight="1" x14ac:dyDescent="0.2">
      <c r="B68" s="31"/>
      <c r="L68" s="31"/>
    </row>
    <row r="69" spans="2:12" s="1" customFormat="1" ht="6.95" customHeight="1" x14ac:dyDescent="0.2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5" customHeight="1" x14ac:dyDescent="0.2">
      <c r="B74" s="31"/>
      <c r="C74" s="20" t="s">
        <v>117</v>
      </c>
      <c r="L74" s="31"/>
    </row>
    <row r="75" spans="2:12" s="1" customFormat="1" ht="6.95" customHeight="1" x14ac:dyDescent="0.2">
      <c r="B75" s="31"/>
      <c r="L75" s="31"/>
    </row>
    <row r="76" spans="2:12" s="1" customFormat="1" ht="12" customHeight="1" x14ac:dyDescent="0.2">
      <c r="B76" s="31"/>
      <c r="C76" s="26" t="s">
        <v>16</v>
      </c>
      <c r="L76" s="31"/>
    </row>
    <row r="77" spans="2:12" s="1" customFormat="1" ht="26.25" customHeight="1" x14ac:dyDescent="0.2">
      <c r="B77" s="31"/>
      <c r="E77" s="298" t="str">
        <f>E7</f>
        <v>Milovice-Výměna oken v panelových domech, ulice Topolová, č.p. 594-596, 597-599, 614-615</v>
      </c>
      <c r="F77" s="299"/>
      <c r="G77" s="299"/>
      <c r="H77" s="299"/>
      <c r="L77" s="31"/>
    </row>
    <row r="78" spans="2:12" s="1" customFormat="1" ht="12" customHeight="1" x14ac:dyDescent="0.2">
      <c r="B78" s="31"/>
      <c r="C78" s="26" t="s">
        <v>103</v>
      </c>
      <c r="L78" s="31"/>
    </row>
    <row r="79" spans="2:12" s="1" customFormat="1" ht="16.5" customHeight="1" x14ac:dyDescent="0.2">
      <c r="B79" s="31"/>
      <c r="E79" s="260" t="str">
        <f>E9</f>
        <v>Objekt7 - 614</v>
      </c>
      <c r="F79" s="300"/>
      <c r="G79" s="300"/>
      <c r="H79" s="300"/>
      <c r="L79" s="31"/>
    </row>
    <row r="80" spans="2:12" s="1" customFormat="1" ht="6.95" customHeight="1" x14ac:dyDescent="0.2">
      <c r="B80" s="31"/>
      <c r="L80" s="31"/>
    </row>
    <row r="81" spans="2:65" s="1" customFormat="1" ht="12" customHeight="1" x14ac:dyDescent="0.2">
      <c r="B81" s="31"/>
      <c r="C81" s="26" t="s">
        <v>20</v>
      </c>
      <c r="F81" s="24" t="str">
        <f>F12</f>
        <v xml:space="preserve"> </v>
      </c>
      <c r="I81" s="26" t="s">
        <v>22</v>
      </c>
      <c r="J81" s="48" t="str">
        <f>IF(J12="","",J12)</f>
        <v>10. 8. 2022</v>
      </c>
      <c r="L81" s="31"/>
    </row>
    <row r="82" spans="2:65" s="1" customFormat="1" ht="6.95" customHeight="1" x14ac:dyDescent="0.2">
      <c r="B82" s="31"/>
      <c r="L82" s="31"/>
    </row>
    <row r="83" spans="2:65" s="1" customFormat="1" ht="15.2" customHeight="1" x14ac:dyDescent="0.2">
      <c r="B83" s="31"/>
      <c r="C83" s="26" t="s">
        <v>24</v>
      </c>
      <c r="F83" s="24" t="str">
        <f>E15</f>
        <v xml:space="preserve"> </v>
      </c>
      <c r="I83" s="26" t="s">
        <v>30</v>
      </c>
      <c r="J83" s="29" t="str">
        <f>E21</f>
        <v xml:space="preserve"> </v>
      </c>
      <c r="L83" s="31"/>
    </row>
    <row r="84" spans="2:65" s="1" customFormat="1" ht="15.2" customHeight="1" x14ac:dyDescent="0.2">
      <c r="B84" s="31"/>
      <c r="C84" s="26" t="s">
        <v>28</v>
      </c>
      <c r="F84" s="24" t="str">
        <f>IF(E18="","",E18)</f>
        <v>Vyplň údaj</v>
      </c>
      <c r="I84" s="26" t="s">
        <v>32</v>
      </c>
      <c r="J84" s="29" t="str">
        <f>E24</f>
        <v>Budgets4u s.r.o.</v>
      </c>
      <c r="L84" s="31"/>
    </row>
    <row r="85" spans="2:65" s="1" customFormat="1" ht="10.35" customHeight="1" x14ac:dyDescent="0.2">
      <c r="B85" s="31"/>
      <c r="L85" s="31"/>
    </row>
    <row r="86" spans="2:65" s="10" customFormat="1" ht="29.25" customHeight="1" x14ac:dyDescent="0.2">
      <c r="B86" s="106"/>
      <c r="C86" s="107" t="s">
        <v>118</v>
      </c>
      <c r="D86" s="108" t="s">
        <v>55</v>
      </c>
      <c r="E86" s="108" t="s">
        <v>51</v>
      </c>
      <c r="F86" s="108" t="s">
        <v>52</v>
      </c>
      <c r="G86" s="108" t="s">
        <v>119</v>
      </c>
      <c r="H86" s="108" t="s">
        <v>120</v>
      </c>
      <c r="I86" s="108" t="s">
        <v>121</v>
      </c>
      <c r="J86" s="108" t="s">
        <v>107</v>
      </c>
      <c r="K86" s="109" t="s">
        <v>122</v>
      </c>
      <c r="L86" s="106"/>
      <c r="M86" s="55" t="s">
        <v>3</v>
      </c>
      <c r="N86" s="56" t="s">
        <v>40</v>
      </c>
      <c r="O86" s="56" t="s">
        <v>123</v>
      </c>
      <c r="P86" s="56" t="s">
        <v>124</v>
      </c>
      <c r="Q86" s="56" t="s">
        <v>125</v>
      </c>
      <c r="R86" s="56" t="s">
        <v>126</v>
      </c>
      <c r="S86" s="56" t="s">
        <v>127</v>
      </c>
      <c r="T86" s="57" t="s">
        <v>128</v>
      </c>
    </row>
    <row r="87" spans="2:65" s="1" customFormat="1" ht="22.9" customHeight="1" x14ac:dyDescent="0.25">
      <c r="B87" s="31"/>
      <c r="C87" s="60" t="s">
        <v>129</v>
      </c>
      <c r="J87" s="110">
        <f>BK87</f>
        <v>0</v>
      </c>
      <c r="L87" s="31"/>
      <c r="M87" s="58"/>
      <c r="N87" s="49"/>
      <c r="O87" s="49"/>
      <c r="P87" s="111">
        <f>P88+P111+P175</f>
        <v>0</v>
      </c>
      <c r="Q87" s="49"/>
      <c r="R87" s="111">
        <f>R88+R111+R175</f>
        <v>4.3460275999999993</v>
      </c>
      <c r="S87" s="49"/>
      <c r="T87" s="112">
        <f>T88+T111+T175</f>
        <v>7.077394</v>
      </c>
      <c r="AT87" s="16" t="s">
        <v>69</v>
      </c>
      <c r="AU87" s="16" t="s">
        <v>108</v>
      </c>
      <c r="BK87" s="113">
        <f>BK88+BK111+BK175</f>
        <v>0</v>
      </c>
    </row>
    <row r="88" spans="2:65" s="11" customFormat="1" ht="25.9" customHeight="1" x14ac:dyDescent="0.2">
      <c r="B88" s="114"/>
      <c r="D88" s="115" t="s">
        <v>69</v>
      </c>
      <c r="E88" s="116" t="s">
        <v>130</v>
      </c>
      <c r="F88" s="116" t="s">
        <v>131</v>
      </c>
      <c r="I88" s="117"/>
      <c r="J88" s="118">
        <f>BK88</f>
        <v>0</v>
      </c>
      <c r="L88" s="114"/>
      <c r="M88" s="119"/>
      <c r="P88" s="120">
        <f>P89+P102</f>
        <v>0</v>
      </c>
      <c r="R88" s="120">
        <f>R89+R102</f>
        <v>0</v>
      </c>
      <c r="T88" s="121">
        <f>T89+T102</f>
        <v>6.70913</v>
      </c>
      <c r="AR88" s="115" t="s">
        <v>78</v>
      </c>
      <c r="AT88" s="122" t="s">
        <v>69</v>
      </c>
      <c r="AU88" s="122" t="s">
        <v>70</v>
      </c>
      <c r="AY88" s="115" t="s">
        <v>132</v>
      </c>
      <c r="BK88" s="123">
        <f>BK89+BK102</f>
        <v>0</v>
      </c>
    </row>
    <row r="89" spans="2:65" s="11" customFormat="1" ht="22.9" customHeight="1" x14ac:dyDescent="0.2">
      <c r="B89" s="114"/>
      <c r="D89" s="115" t="s">
        <v>69</v>
      </c>
      <c r="E89" s="124" t="s">
        <v>133</v>
      </c>
      <c r="F89" s="124" t="s">
        <v>134</v>
      </c>
      <c r="I89" s="117"/>
      <c r="J89" s="125">
        <f>BK89</f>
        <v>0</v>
      </c>
      <c r="L89" s="114"/>
      <c r="M89" s="119"/>
      <c r="P89" s="120">
        <f>SUM(P90:P101)</f>
        <v>0</v>
      </c>
      <c r="R89" s="120">
        <f>SUM(R90:R101)</f>
        <v>0</v>
      </c>
      <c r="T89" s="121">
        <f>SUM(T90:T101)</f>
        <v>6.70913</v>
      </c>
      <c r="AR89" s="115" t="s">
        <v>78</v>
      </c>
      <c r="AT89" s="122" t="s">
        <v>69</v>
      </c>
      <c r="AU89" s="122" t="s">
        <v>78</v>
      </c>
      <c r="AY89" s="115" t="s">
        <v>132</v>
      </c>
      <c r="BK89" s="123">
        <f>SUM(BK90:BK101)</f>
        <v>0</v>
      </c>
    </row>
    <row r="90" spans="2:65" s="1" customFormat="1" ht="33" customHeight="1" x14ac:dyDescent="0.2">
      <c r="B90" s="126"/>
      <c r="C90" s="127" t="s">
        <v>78</v>
      </c>
      <c r="D90" s="127" t="s">
        <v>135</v>
      </c>
      <c r="E90" s="128" t="s">
        <v>136</v>
      </c>
      <c r="F90" s="129" t="s">
        <v>137</v>
      </c>
      <c r="G90" s="130" t="s">
        <v>138</v>
      </c>
      <c r="H90" s="131">
        <v>20.52</v>
      </c>
      <c r="I90" s="132"/>
      <c r="J90" s="133">
        <f>ROUND(I90*H90,2)</f>
        <v>0</v>
      </c>
      <c r="K90" s="129" t="s">
        <v>139</v>
      </c>
      <c r="L90" s="31"/>
      <c r="M90" s="134" t="s">
        <v>3</v>
      </c>
      <c r="N90" s="135" t="s">
        <v>41</v>
      </c>
      <c r="P90" s="136">
        <f>O90*H90</f>
        <v>0</v>
      </c>
      <c r="Q90" s="136">
        <v>0</v>
      </c>
      <c r="R90" s="136">
        <f>Q90*H90</f>
        <v>0</v>
      </c>
      <c r="S90" s="136">
        <v>5.8999999999999997E-2</v>
      </c>
      <c r="T90" s="137">
        <f>S90*H90</f>
        <v>1.21068</v>
      </c>
      <c r="AR90" s="138" t="s">
        <v>140</v>
      </c>
      <c r="AT90" s="138" t="s">
        <v>135</v>
      </c>
      <c r="AU90" s="138" t="s">
        <v>80</v>
      </c>
      <c r="AY90" s="16" t="s">
        <v>132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6" t="s">
        <v>78</v>
      </c>
      <c r="BK90" s="139">
        <f>ROUND(I90*H90,2)</f>
        <v>0</v>
      </c>
      <c r="BL90" s="16" t="s">
        <v>140</v>
      </c>
      <c r="BM90" s="138" t="s">
        <v>494</v>
      </c>
    </row>
    <row r="91" spans="2:65" s="1" customFormat="1" ht="11.25" x14ac:dyDescent="0.2">
      <c r="B91" s="31"/>
      <c r="D91" s="140" t="s">
        <v>142</v>
      </c>
      <c r="F91" s="141" t="s">
        <v>143</v>
      </c>
      <c r="I91" s="142"/>
      <c r="L91" s="31"/>
      <c r="M91" s="143"/>
      <c r="T91" s="52"/>
      <c r="AT91" s="16" t="s">
        <v>142</v>
      </c>
      <c r="AU91" s="16" t="s">
        <v>80</v>
      </c>
    </row>
    <row r="92" spans="2:65" s="12" customFormat="1" ht="11.25" x14ac:dyDescent="0.2">
      <c r="B92" s="144"/>
      <c r="D92" s="145" t="s">
        <v>144</v>
      </c>
      <c r="E92" s="146" t="s">
        <v>3</v>
      </c>
      <c r="F92" s="147" t="s">
        <v>495</v>
      </c>
      <c r="H92" s="148">
        <v>20.52</v>
      </c>
      <c r="I92" s="149"/>
      <c r="L92" s="144"/>
      <c r="M92" s="150"/>
      <c r="T92" s="151"/>
      <c r="AT92" s="146" t="s">
        <v>144</v>
      </c>
      <c r="AU92" s="146" t="s">
        <v>80</v>
      </c>
      <c r="AV92" s="12" t="s">
        <v>80</v>
      </c>
      <c r="AW92" s="12" t="s">
        <v>31</v>
      </c>
      <c r="AX92" s="12" t="s">
        <v>70</v>
      </c>
      <c r="AY92" s="146" t="s">
        <v>132</v>
      </c>
    </row>
    <row r="93" spans="2:65" s="13" customFormat="1" ht="11.25" x14ac:dyDescent="0.2">
      <c r="B93" s="152"/>
      <c r="D93" s="145" t="s">
        <v>144</v>
      </c>
      <c r="E93" s="153" t="s">
        <v>3</v>
      </c>
      <c r="F93" s="154" t="s">
        <v>146</v>
      </c>
      <c r="H93" s="155">
        <v>20.52</v>
      </c>
      <c r="I93" s="156"/>
      <c r="L93" s="152"/>
      <c r="M93" s="157"/>
      <c r="T93" s="158"/>
      <c r="AT93" s="153" t="s">
        <v>144</v>
      </c>
      <c r="AU93" s="153" t="s">
        <v>80</v>
      </c>
      <c r="AV93" s="13" t="s">
        <v>140</v>
      </c>
      <c r="AW93" s="13" t="s">
        <v>31</v>
      </c>
      <c r="AX93" s="13" t="s">
        <v>78</v>
      </c>
      <c r="AY93" s="153" t="s">
        <v>132</v>
      </c>
    </row>
    <row r="94" spans="2:65" s="1" customFormat="1" ht="33" customHeight="1" x14ac:dyDescent="0.2">
      <c r="B94" s="126"/>
      <c r="C94" s="127" t="s">
        <v>80</v>
      </c>
      <c r="D94" s="127" t="s">
        <v>135</v>
      </c>
      <c r="E94" s="128" t="s">
        <v>147</v>
      </c>
      <c r="F94" s="129" t="s">
        <v>148</v>
      </c>
      <c r="G94" s="130" t="s">
        <v>138</v>
      </c>
      <c r="H94" s="131">
        <v>66.150000000000006</v>
      </c>
      <c r="I94" s="132"/>
      <c r="J94" s="133">
        <f>ROUND(I94*H94,2)</f>
        <v>0</v>
      </c>
      <c r="K94" s="129" t="s">
        <v>139</v>
      </c>
      <c r="L94" s="31"/>
      <c r="M94" s="134" t="s">
        <v>3</v>
      </c>
      <c r="N94" s="135" t="s">
        <v>41</v>
      </c>
      <c r="P94" s="136">
        <f>O94*H94</f>
        <v>0</v>
      </c>
      <c r="Q94" s="136">
        <v>0</v>
      </c>
      <c r="R94" s="136">
        <f>Q94*H94</f>
        <v>0</v>
      </c>
      <c r="S94" s="136">
        <v>5.0999999999999997E-2</v>
      </c>
      <c r="T94" s="137">
        <f>S94*H94</f>
        <v>3.37365</v>
      </c>
      <c r="AR94" s="138" t="s">
        <v>140</v>
      </c>
      <c r="AT94" s="138" t="s">
        <v>135</v>
      </c>
      <c r="AU94" s="138" t="s">
        <v>80</v>
      </c>
      <c r="AY94" s="16" t="s">
        <v>132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6" t="s">
        <v>78</v>
      </c>
      <c r="BK94" s="139">
        <f>ROUND(I94*H94,2)</f>
        <v>0</v>
      </c>
      <c r="BL94" s="16" t="s">
        <v>140</v>
      </c>
      <c r="BM94" s="138" t="s">
        <v>496</v>
      </c>
    </row>
    <row r="95" spans="2:65" s="1" customFormat="1" ht="11.25" x14ac:dyDescent="0.2">
      <c r="B95" s="31"/>
      <c r="D95" s="140" t="s">
        <v>142</v>
      </c>
      <c r="F95" s="141" t="s">
        <v>150</v>
      </c>
      <c r="I95" s="142"/>
      <c r="L95" s="31"/>
      <c r="M95" s="143"/>
      <c r="T95" s="52"/>
      <c r="AT95" s="16" t="s">
        <v>142</v>
      </c>
      <c r="AU95" s="16" t="s">
        <v>80</v>
      </c>
    </row>
    <row r="96" spans="2:65" s="12" customFormat="1" ht="11.25" x14ac:dyDescent="0.2">
      <c r="B96" s="144"/>
      <c r="D96" s="145" t="s">
        <v>144</v>
      </c>
      <c r="E96" s="146" t="s">
        <v>3</v>
      </c>
      <c r="F96" s="147" t="s">
        <v>497</v>
      </c>
      <c r="H96" s="148">
        <v>66.150000000000006</v>
      </c>
      <c r="I96" s="149"/>
      <c r="L96" s="144"/>
      <c r="M96" s="150"/>
      <c r="T96" s="151"/>
      <c r="AT96" s="146" t="s">
        <v>144</v>
      </c>
      <c r="AU96" s="146" t="s">
        <v>80</v>
      </c>
      <c r="AV96" s="12" t="s">
        <v>80</v>
      </c>
      <c r="AW96" s="12" t="s">
        <v>31</v>
      </c>
      <c r="AX96" s="12" t="s">
        <v>70</v>
      </c>
      <c r="AY96" s="146" t="s">
        <v>132</v>
      </c>
    </row>
    <row r="97" spans="2:65" s="13" customFormat="1" ht="11.25" x14ac:dyDescent="0.2">
      <c r="B97" s="152"/>
      <c r="D97" s="145" t="s">
        <v>144</v>
      </c>
      <c r="E97" s="153" t="s">
        <v>3</v>
      </c>
      <c r="F97" s="154" t="s">
        <v>146</v>
      </c>
      <c r="H97" s="155">
        <v>66.150000000000006</v>
      </c>
      <c r="I97" s="156"/>
      <c r="L97" s="152"/>
      <c r="M97" s="157"/>
      <c r="T97" s="158"/>
      <c r="AT97" s="153" t="s">
        <v>144</v>
      </c>
      <c r="AU97" s="153" t="s">
        <v>80</v>
      </c>
      <c r="AV97" s="13" t="s">
        <v>140</v>
      </c>
      <c r="AW97" s="13" t="s">
        <v>31</v>
      </c>
      <c r="AX97" s="13" t="s">
        <v>78</v>
      </c>
      <c r="AY97" s="153" t="s">
        <v>132</v>
      </c>
    </row>
    <row r="98" spans="2:65" s="1" customFormat="1" ht="33" customHeight="1" x14ac:dyDescent="0.2">
      <c r="B98" s="126"/>
      <c r="C98" s="127" t="s">
        <v>152</v>
      </c>
      <c r="D98" s="127" t="s">
        <v>135</v>
      </c>
      <c r="E98" s="128" t="s">
        <v>153</v>
      </c>
      <c r="F98" s="129" t="s">
        <v>154</v>
      </c>
      <c r="G98" s="130" t="s">
        <v>138</v>
      </c>
      <c r="H98" s="131">
        <v>25.6</v>
      </c>
      <c r="I98" s="132"/>
      <c r="J98" s="133">
        <f>ROUND(I98*H98,2)</f>
        <v>0</v>
      </c>
      <c r="K98" s="129" t="s">
        <v>139</v>
      </c>
      <c r="L98" s="31"/>
      <c r="M98" s="134" t="s">
        <v>3</v>
      </c>
      <c r="N98" s="135" t="s">
        <v>41</v>
      </c>
      <c r="P98" s="136">
        <f>O98*H98</f>
        <v>0</v>
      </c>
      <c r="Q98" s="136">
        <v>0</v>
      </c>
      <c r="R98" s="136">
        <f>Q98*H98</f>
        <v>0</v>
      </c>
      <c r="S98" s="136">
        <v>8.3000000000000004E-2</v>
      </c>
      <c r="T98" s="137">
        <f>S98*H98</f>
        <v>2.1248</v>
      </c>
      <c r="AR98" s="138" t="s">
        <v>140</v>
      </c>
      <c r="AT98" s="138" t="s">
        <v>135</v>
      </c>
      <c r="AU98" s="138" t="s">
        <v>80</v>
      </c>
      <c r="AY98" s="16" t="s">
        <v>132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6" t="s">
        <v>78</v>
      </c>
      <c r="BK98" s="139">
        <f>ROUND(I98*H98,2)</f>
        <v>0</v>
      </c>
      <c r="BL98" s="16" t="s">
        <v>140</v>
      </c>
      <c r="BM98" s="138" t="s">
        <v>498</v>
      </c>
    </row>
    <row r="99" spans="2:65" s="1" customFormat="1" ht="11.25" x14ac:dyDescent="0.2">
      <c r="B99" s="31"/>
      <c r="D99" s="140" t="s">
        <v>142</v>
      </c>
      <c r="F99" s="141" t="s">
        <v>156</v>
      </c>
      <c r="I99" s="142"/>
      <c r="L99" s="31"/>
      <c r="M99" s="143"/>
      <c r="T99" s="52"/>
      <c r="AT99" s="16" t="s">
        <v>142</v>
      </c>
      <c r="AU99" s="16" t="s">
        <v>80</v>
      </c>
    </row>
    <row r="100" spans="2:65" s="12" customFormat="1" ht="11.25" x14ac:dyDescent="0.2">
      <c r="B100" s="144"/>
      <c r="D100" s="145" t="s">
        <v>144</v>
      </c>
      <c r="E100" s="146" t="s">
        <v>3</v>
      </c>
      <c r="F100" s="147" t="s">
        <v>499</v>
      </c>
      <c r="H100" s="148">
        <v>25.6</v>
      </c>
      <c r="I100" s="149"/>
      <c r="L100" s="144"/>
      <c r="M100" s="150"/>
      <c r="T100" s="151"/>
      <c r="AT100" s="146" t="s">
        <v>144</v>
      </c>
      <c r="AU100" s="146" t="s">
        <v>80</v>
      </c>
      <c r="AV100" s="12" t="s">
        <v>80</v>
      </c>
      <c r="AW100" s="12" t="s">
        <v>31</v>
      </c>
      <c r="AX100" s="12" t="s">
        <v>70</v>
      </c>
      <c r="AY100" s="146" t="s">
        <v>132</v>
      </c>
    </row>
    <row r="101" spans="2:65" s="13" customFormat="1" ht="11.25" x14ac:dyDescent="0.2">
      <c r="B101" s="152"/>
      <c r="D101" s="145" t="s">
        <v>144</v>
      </c>
      <c r="E101" s="153" t="s">
        <v>3</v>
      </c>
      <c r="F101" s="154" t="s">
        <v>146</v>
      </c>
      <c r="H101" s="155">
        <v>25.6</v>
      </c>
      <c r="I101" s="156"/>
      <c r="L101" s="152"/>
      <c r="M101" s="157"/>
      <c r="T101" s="158"/>
      <c r="AT101" s="153" t="s">
        <v>144</v>
      </c>
      <c r="AU101" s="153" t="s">
        <v>80</v>
      </c>
      <c r="AV101" s="13" t="s">
        <v>140</v>
      </c>
      <c r="AW101" s="13" t="s">
        <v>31</v>
      </c>
      <c r="AX101" s="13" t="s">
        <v>78</v>
      </c>
      <c r="AY101" s="153" t="s">
        <v>132</v>
      </c>
    </row>
    <row r="102" spans="2:65" s="11" customFormat="1" ht="22.9" customHeight="1" x14ac:dyDescent="0.2">
      <c r="B102" s="114"/>
      <c r="D102" s="115" t="s">
        <v>69</v>
      </c>
      <c r="E102" s="124" t="s">
        <v>158</v>
      </c>
      <c r="F102" s="124" t="s">
        <v>159</v>
      </c>
      <c r="I102" s="117"/>
      <c r="J102" s="125">
        <f>BK102</f>
        <v>0</v>
      </c>
      <c r="L102" s="114"/>
      <c r="M102" s="119"/>
      <c r="P102" s="120">
        <f>SUM(P103:P110)</f>
        <v>0</v>
      </c>
      <c r="R102" s="120">
        <f>SUM(R103:R110)</f>
        <v>0</v>
      </c>
      <c r="T102" s="121">
        <f>SUM(T103:T110)</f>
        <v>0</v>
      </c>
      <c r="AR102" s="115" t="s">
        <v>78</v>
      </c>
      <c r="AT102" s="122" t="s">
        <v>69</v>
      </c>
      <c r="AU102" s="122" t="s">
        <v>78</v>
      </c>
      <c r="AY102" s="115" t="s">
        <v>132</v>
      </c>
      <c r="BK102" s="123">
        <f>SUM(BK103:BK110)</f>
        <v>0</v>
      </c>
    </row>
    <row r="103" spans="2:65" s="1" customFormat="1" ht="37.9" customHeight="1" x14ac:dyDescent="0.2">
      <c r="B103" s="126"/>
      <c r="C103" s="127" t="s">
        <v>140</v>
      </c>
      <c r="D103" s="127" t="s">
        <v>135</v>
      </c>
      <c r="E103" s="128" t="s">
        <v>160</v>
      </c>
      <c r="F103" s="129" t="s">
        <v>161</v>
      </c>
      <c r="G103" s="130" t="s">
        <v>162</v>
      </c>
      <c r="H103" s="131">
        <v>7.077</v>
      </c>
      <c r="I103" s="132"/>
      <c r="J103" s="133">
        <f>ROUND(I103*H103,2)</f>
        <v>0</v>
      </c>
      <c r="K103" s="129" t="s">
        <v>139</v>
      </c>
      <c r="L103" s="31"/>
      <c r="M103" s="134" t="s">
        <v>3</v>
      </c>
      <c r="N103" s="135" t="s">
        <v>41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140</v>
      </c>
      <c r="AT103" s="138" t="s">
        <v>135</v>
      </c>
      <c r="AU103" s="138" t="s">
        <v>80</v>
      </c>
      <c r="AY103" s="16" t="s">
        <v>132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6" t="s">
        <v>78</v>
      </c>
      <c r="BK103" s="139">
        <f>ROUND(I103*H103,2)</f>
        <v>0</v>
      </c>
      <c r="BL103" s="16" t="s">
        <v>140</v>
      </c>
      <c r="BM103" s="138" t="s">
        <v>500</v>
      </c>
    </row>
    <row r="104" spans="2:65" s="1" customFormat="1" ht="11.25" x14ac:dyDescent="0.2">
      <c r="B104" s="31"/>
      <c r="D104" s="140" t="s">
        <v>142</v>
      </c>
      <c r="F104" s="141" t="s">
        <v>164</v>
      </c>
      <c r="I104" s="142"/>
      <c r="L104" s="31"/>
      <c r="M104" s="143"/>
      <c r="T104" s="52"/>
      <c r="AT104" s="16" t="s">
        <v>142</v>
      </c>
      <c r="AU104" s="16" t="s">
        <v>80</v>
      </c>
    </row>
    <row r="105" spans="2:65" s="1" customFormat="1" ht="37.9" customHeight="1" x14ac:dyDescent="0.2">
      <c r="B105" s="126"/>
      <c r="C105" s="127" t="s">
        <v>165</v>
      </c>
      <c r="D105" s="127" t="s">
        <v>135</v>
      </c>
      <c r="E105" s="128" t="s">
        <v>166</v>
      </c>
      <c r="F105" s="129" t="s">
        <v>167</v>
      </c>
      <c r="G105" s="130" t="s">
        <v>162</v>
      </c>
      <c r="H105" s="131">
        <v>7.077</v>
      </c>
      <c r="I105" s="132"/>
      <c r="J105" s="133">
        <f>ROUND(I105*H105,2)</f>
        <v>0</v>
      </c>
      <c r="K105" s="129" t="s">
        <v>139</v>
      </c>
      <c r="L105" s="31"/>
      <c r="M105" s="134" t="s">
        <v>3</v>
      </c>
      <c r="N105" s="135" t="s">
        <v>41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140</v>
      </c>
      <c r="AT105" s="138" t="s">
        <v>135</v>
      </c>
      <c r="AU105" s="138" t="s">
        <v>80</v>
      </c>
      <c r="AY105" s="16" t="s">
        <v>132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6" t="s">
        <v>78</v>
      </c>
      <c r="BK105" s="139">
        <f>ROUND(I105*H105,2)</f>
        <v>0</v>
      </c>
      <c r="BL105" s="16" t="s">
        <v>140</v>
      </c>
      <c r="BM105" s="138" t="s">
        <v>501</v>
      </c>
    </row>
    <row r="106" spans="2:65" s="1" customFormat="1" ht="11.25" x14ac:dyDescent="0.2">
      <c r="B106" s="31"/>
      <c r="D106" s="140" t="s">
        <v>142</v>
      </c>
      <c r="F106" s="141" t="s">
        <v>169</v>
      </c>
      <c r="I106" s="142"/>
      <c r="L106" s="31"/>
      <c r="M106" s="143"/>
      <c r="T106" s="52"/>
      <c r="AT106" s="16" t="s">
        <v>142</v>
      </c>
      <c r="AU106" s="16" t="s">
        <v>80</v>
      </c>
    </row>
    <row r="107" spans="2:65" s="1" customFormat="1" ht="44.25" customHeight="1" x14ac:dyDescent="0.2">
      <c r="B107" s="126"/>
      <c r="C107" s="127" t="s">
        <v>170</v>
      </c>
      <c r="D107" s="127" t="s">
        <v>135</v>
      </c>
      <c r="E107" s="128" t="s">
        <v>171</v>
      </c>
      <c r="F107" s="129" t="s">
        <v>172</v>
      </c>
      <c r="G107" s="130" t="s">
        <v>162</v>
      </c>
      <c r="H107" s="131">
        <v>7.077</v>
      </c>
      <c r="I107" s="132"/>
      <c r="J107" s="133">
        <f>ROUND(I107*H107,2)</f>
        <v>0</v>
      </c>
      <c r="K107" s="129" t="s">
        <v>139</v>
      </c>
      <c r="L107" s="31"/>
      <c r="M107" s="134" t="s">
        <v>3</v>
      </c>
      <c r="N107" s="135" t="s">
        <v>41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140</v>
      </c>
      <c r="AT107" s="138" t="s">
        <v>135</v>
      </c>
      <c r="AU107" s="138" t="s">
        <v>80</v>
      </c>
      <c r="AY107" s="16" t="s">
        <v>132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6" t="s">
        <v>78</v>
      </c>
      <c r="BK107" s="139">
        <f>ROUND(I107*H107,2)</f>
        <v>0</v>
      </c>
      <c r="BL107" s="16" t="s">
        <v>140</v>
      </c>
      <c r="BM107" s="138" t="s">
        <v>502</v>
      </c>
    </row>
    <row r="108" spans="2:65" s="1" customFormat="1" ht="11.25" x14ac:dyDescent="0.2">
      <c r="B108" s="31"/>
      <c r="D108" s="140" t="s">
        <v>142</v>
      </c>
      <c r="F108" s="141" t="s">
        <v>174</v>
      </c>
      <c r="I108" s="142"/>
      <c r="L108" s="31"/>
      <c r="M108" s="143"/>
      <c r="T108" s="52"/>
      <c r="AT108" s="16" t="s">
        <v>142</v>
      </c>
      <c r="AU108" s="16" t="s">
        <v>80</v>
      </c>
    </row>
    <row r="109" spans="2:65" s="1" customFormat="1" ht="44.25" customHeight="1" x14ac:dyDescent="0.2">
      <c r="B109" s="126"/>
      <c r="C109" s="127" t="s">
        <v>175</v>
      </c>
      <c r="D109" s="127" t="s">
        <v>135</v>
      </c>
      <c r="E109" s="128" t="s">
        <v>176</v>
      </c>
      <c r="F109" s="129" t="s">
        <v>177</v>
      </c>
      <c r="G109" s="130" t="s">
        <v>162</v>
      </c>
      <c r="H109" s="131">
        <v>7.077</v>
      </c>
      <c r="I109" s="132"/>
      <c r="J109" s="133">
        <f>ROUND(I109*H109,2)</f>
        <v>0</v>
      </c>
      <c r="K109" s="129" t="s">
        <v>139</v>
      </c>
      <c r="L109" s="31"/>
      <c r="M109" s="134" t="s">
        <v>3</v>
      </c>
      <c r="N109" s="135" t="s">
        <v>41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140</v>
      </c>
      <c r="AT109" s="138" t="s">
        <v>135</v>
      </c>
      <c r="AU109" s="138" t="s">
        <v>80</v>
      </c>
      <c r="AY109" s="16" t="s">
        <v>132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6" t="s">
        <v>78</v>
      </c>
      <c r="BK109" s="139">
        <f>ROUND(I109*H109,2)</f>
        <v>0</v>
      </c>
      <c r="BL109" s="16" t="s">
        <v>140</v>
      </c>
      <c r="BM109" s="138" t="s">
        <v>503</v>
      </c>
    </row>
    <row r="110" spans="2:65" s="1" customFormat="1" ht="11.25" x14ac:dyDescent="0.2">
      <c r="B110" s="31"/>
      <c r="D110" s="140" t="s">
        <v>142</v>
      </c>
      <c r="F110" s="141" t="s">
        <v>179</v>
      </c>
      <c r="I110" s="142"/>
      <c r="L110" s="31"/>
      <c r="M110" s="143"/>
      <c r="T110" s="52"/>
      <c r="AT110" s="16" t="s">
        <v>142</v>
      </c>
      <c r="AU110" s="16" t="s">
        <v>80</v>
      </c>
    </row>
    <row r="111" spans="2:65" s="11" customFormat="1" ht="25.9" customHeight="1" x14ac:dyDescent="0.2">
      <c r="B111" s="114"/>
      <c r="D111" s="115" t="s">
        <v>69</v>
      </c>
      <c r="E111" s="116" t="s">
        <v>180</v>
      </c>
      <c r="F111" s="116" t="s">
        <v>181</v>
      </c>
      <c r="I111" s="117"/>
      <c r="J111" s="118">
        <f>BK111</f>
        <v>0</v>
      </c>
      <c r="L111" s="114"/>
      <c r="M111" s="119"/>
      <c r="P111" s="120">
        <f>P112+P136+P167</f>
        <v>0</v>
      </c>
      <c r="R111" s="120">
        <f>R112+R136+R167</f>
        <v>4.3460275999999993</v>
      </c>
      <c r="T111" s="121">
        <f>T112+T136+T167</f>
        <v>0.36826400000000004</v>
      </c>
      <c r="AR111" s="115" t="s">
        <v>80</v>
      </c>
      <c r="AT111" s="122" t="s">
        <v>69</v>
      </c>
      <c r="AU111" s="122" t="s">
        <v>70</v>
      </c>
      <c r="AY111" s="115" t="s">
        <v>132</v>
      </c>
      <c r="BK111" s="123">
        <f>BK112+BK136+BK167</f>
        <v>0</v>
      </c>
    </row>
    <row r="112" spans="2:65" s="11" customFormat="1" ht="22.9" customHeight="1" x14ac:dyDescent="0.2">
      <c r="B112" s="114"/>
      <c r="D112" s="115" t="s">
        <v>69</v>
      </c>
      <c r="E112" s="124" t="s">
        <v>182</v>
      </c>
      <c r="F112" s="124" t="s">
        <v>183</v>
      </c>
      <c r="I112" s="117"/>
      <c r="J112" s="125">
        <f>BK112</f>
        <v>0</v>
      </c>
      <c r="L112" s="114"/>
      <c r="M112" s="119"/>
      <c r="P112" s="120">
        <f>SUM(P113:P135)</f>
        <v>0</v>
      </c>
      <c r="R112" s="120">
        <f>SUM(R113:R135)</f>
        <v>6.7659999999999984E-2</v>
      </c>
      <c r="T112" s="121">
        <f>SUM(T113:T135)</f>
        <v>0.13226400000000002</v>
      </c>
      <c r="AR112" s="115" t="s">
        <v>80</v>
      </c>
      <c r="AT112" s="122" t="s">
        <v>69</v>
      </c>
      <c r="AU112" s="122" t="s">
        <v>78</v>
      </c>
      <c r="AY112" s="115" t="s">
        <v>132</v>
      </c>
      <c r="BK112" s="123">
        <f>SUM(BK113:BK135)</f>
        <v>0</v>
      </c>
    </row>
    <row r="113" spans="2:65" s="1" customFormat="1" ht="24.2" customHeight="1" x14ac:dyDescent="0.2">
      <c r="B113" s="126"/>
      <c r="C113" s="127" t="s">
        <v>184</v>
      </c>
      <c r="D113" s="127" t="s">
        <v>135</v>
      </c>
      <c r="E113" s="128" t="s">
        <v>185</v>
      </c>
      <c r="F113" s="129" t="s">
        <v>186</v>
      </c>
      <c r="G113" s="130" t="s">
        <v>187</v>
      </c>
      <c r="H113" s="131">
        <v>79.2</v>
      </c>
      <c r="I113" s="132"/>
      <c r="J113" s="133">
        <f>ROUND(I113*H113,2)</f>
        <v>0</v>
      </c>
      <c r="K113" s="129" t="s">
        <v>139</v>
      </c>
      <c r="L113" s="31"/>
      <c r="M113" s="134" t="s">
        <v>3</v>
      </c>
      <c r="N113" s="135" t="s">
        <v>41</v>
      </c>
      <c r="P113" s="136">
        <f>O113*H113</f>
        <v>0</v>
      </c>
      <c r="Q113" s="136">
        <v>0</v>
      </c>
      <c r="R113" s="136">
        <f>Q113*H113</f>
        <v>0</v>
      </c>
      <c r="S113" s="136">
        <v>1.67E-3</v>
      </c>
      <c r="T113" s="137">
        <f>S113*H113</f>
        <v>0.13226400000000002</v>
      </c>
      <c r="AR113" s="138" t="s">
        <v>188</v>
      </c>
      <c r="AT113" s="138" t="s">
        <v>135</v>
      </c>
      <c r="AU113" s="138" t="s">
        <v>80</v>
      </c>
      <c r="AY113" s="16" t="s">
        <v>132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6" t="s">
        <v>78</v>
      </c>
      <c r="BK113" s="139">
        <f>ROUND(I113*H113,2)</f>
        <v>0</v>
      </c>
      <c r="BL113" s="16" t="s">
        <v>188</v>
      </c>
      <c r="BM113" s="138" t="s">
        <v>504</v>
      </c>
    </row>
    <row r="114" spans="2:65" s="1" customFormat="1" ht="11.25" x14ac:dyDescent="0.2">
      <c r="B114" s="31"/>
      <c r="D114" s="140" t="s">
        <v>142</v>
      </c>
      <c r="F114" s="141" t="s">
        <v>190</v>
      </c>
      <c r="I114" s="142"/>
      <c r="L114" s="31"/>
      <c r="M114" s="143"/>
      <c r="T114" s="52"/>
      <c r="AT114" s="16" t="s">
        <v>142</v>
      </c>
      <c r="AU114" s="16" t="s">
        <v>80</v>
      </c>
    </row>
    <row r="115" spans="2:65" s="12" customFormat="1" ht="11.25" x14ac:dyDescent="0.2">
      <c r="B115" s="144"/>
      <c r="D115" s="145" t="s">
        <v>144</v>
      </c>
      <c r="E115" s="146" t="s">
        <v>3</v>
      </c>
      <c r="F115" s="147" t="s">
        <v>505</v>
      </c>
      <c r="H115" s="148">
        <v>79.2</v>
      </c>
      <c r="I115" s="149"/>
      <c r="L115" s="144"/>
      <c r="M115" s="150"/>
      <c r="T115" s="151"/>
      <c r="AT115" s="146" t="s">
        <v>144</v>
      </c>
      <c r="AU115" s="146" t="s">
        <v>80</v>
      </c>
      <c r="AV115" s="12" t="s">
        <v>80</v>
      </c>
      <c r="AW115" s="12" t="s">
        <v>31</v>
      </c>
      <c r="AX115" s="12" t="s">
        <v>70</v>
      </c>
      <c r="AY115" s="146" t="s">
        <v>132</v>
      </c>
    </row>
    <row r="116" spans="2:65" s="13" customFormat="1" ht="11.25" x14ac:dyDescent="0.2">
      <c r="B116" s="152"/>
      <c r="D116" s="145" t="s">
        <v>144</v>
      </c>
      <c r="E116" s="153" t="s">
        <v>3</v>
      </c>
      <c r="F116" s="154" t="s">
        <v>146</v>
      </c>
      <c r="H116" s="155">
        <v>79.2</v>
      </c>
      <c r="I116" s="156"/>
      <c r="L116" s="152"/>
      <c r="M116" s="157"/>
      <c r="T116" s="158"/>
      <c r="AT116" s="153" t="s">
        <v>144</v>
      </c>
      <c r="AU116" s="153" t="s">
        <v>80</v>
      </c>
      <c r="AV116" s="13" t="s">
        <v>140</v>
      </c>
      <c r="AW116" s="13" t="s">
        <v>31</v>
      </c>
      <c r="AX116" s="13" t="s">
        <v>78</v>
      </c>
      <c r="AY116" s="153" t="s">
        <v>132</v>
      </c>
    </row>
    <row r="117" spans="2:65" s="1" customFormat="1" ht="24.2" customHeight="1" x14ac:dyDescent="0.2">
      <c r="B117" s="126"/>
      <c r="C117" s="127" t="s">
        <v>133</v>
      </c>
      <c r="D117" s="127" t="s">
        <v>135</v>
      </c>
      <c r="E117" s="128" t="s">
        <v>192</v>
      </c>
      <c r="F117" s="129" t="s">
        <v>193</v>
      </c>
      <c r="G117" s="130" t="s">
        <v>187</v>
      </c>
      <c r="H117" s="131">
        <v>70</v>
      </c>
      <c r="I117" s="132"/>
      <c r="J117" s="133">
        <f>ROUND(I117*H117,2)</f>
        <v>0</v>
      </c>
      <c r="K117" s="129" t="s">
        <v>139</v>
      </c>
      <c r="L117" s="31"/>
      <c r="M117" s="134" t="s">
        <v>3</v>
      </c>
      <c r="N117" s="135" t="s">
        <v>41</v>
      </c>
      <c r="P117" s="136">
        <f>O117*H117</f>
        <v>0</v>
      </c>
      <c r="Q117" s="136">
        <v>4.0000000000000003E-5</v>
      </c>
      <c r="R117" s="136">
        <f>Q117*H117</f>
        <v>2.8000000000000004E-3</v>
      </c>
      <c r="S117" s="136">
        <v>0</v>
      </c>
      <c r="T117" s="137">
        <f>S117*H117</f>
        <v>0</v>
      </c>
      <c r="AR117" s="138" t="s">
        <v>188</v>
      </c>
      <c r="AT117" s="138" t="s">
        <v>135</v>
      </c>
      <c r="AU117" s="138" t="s">
        <v>80</v>
      </c>
      <c r="AY117" s="16" t="s">
        <v>132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78</v>
      </c>
      <c r="BK117" s="139">
        <f>ROUND(I117*H117,2)</f>
        <v>0</v>
      </c>
      <c r="BL117" s="16" t="s">
        <v>188</v>
      </c>
      <c r="BM117" s="138" t="s">
        <v>506</v>
      </c>
    </row>
    <row r="118" spans="2:65" s="1" customFormat="1" ht="11.25" x14ac:dyDescent="0.2">
      <c r="B118" s="31"/>
      <c r="D118" s="140" t="s">
        <v>142</v>
      </c>
      <c r="F118" s="141" t="s">
        <v>195</v>
      </c>
      <c r="I118" s="142"/>
      <c r="L118" s="31"/>
      <c r="M118" s="143"/>
      <c r="T118" s="52"/>
      <c r="AT118" s="16" t="s">
        <v>142</v>
      </c>
      <c r="AU118" s="16" t="s">
        <v>80</v>
      </c>
    </row>
    <row r="119" spans="2:65" s="1" customFormat="1" ht="24.2" customHeight="1" x14ac:dyDescent="0.2">
      <c r="B119" s="126"/>
      <c r="C119" s="159" t="s">
        <v>196</v>
      </c>
      <c r="D119" s="159" t="s">
        <v>197</v>
      </c>
      <c r="E119" s="160" t="s">
        <v>198</v>
      </c>
      <c r="F119" s="161" t="s">
        <v>199</v>
      </c>
      <c r="G119" s="162" t="s">
        <v>187</v>
      </c>
      <c r="H119" s="163">
        <v>70</v>
      </c>
      <c r="I119" s="164"/>
      <c r="J119" s="165">
        <f>ROUND(I119*H119,2)</f>
        <v>0</v>
      </c>
      <c r="K119" s="161" t="s">
        <v>3</v>
      </c>
      <c r="L119" s="166"/>
      <c r="M119" s="167" t="s">
        <v>3</v>
      </c>
      <c r="N119" s="168" t="s">
        <v>41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200</v>
      </c>
      <c r="AT119" s="138" t="s">
        <v>197</v>
      </c>
      <c r="AU119" s="138" t="s">
        <v>80</v>
      </c>
      <c r="AY119" s="16" t="s">
        <v>132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6" t="s">
        <v>78</v>
      </c>
      <c r="BK119" s="139">
        <f>ROUND(I119*H119,2)</f>
        <v>0</v>
      </c>
      <c r="BL119" s="16" t="s">
        <v>188</v>
      </c>
      <c r="BM119" s="138" t="s">
        <v>507</v>
      </c>
    </row>
    <row r="120" spans="2:65" s="12" customFormat="1" ht="11.25" x14ac:dyDescent="0.2">
      <c r="B120" s="144"/>
      <c r="D120" s="145" t="s">
        <v>144</v>
      </c>
      <c r="E120" s="146" t="s">
        <v>3</v>
      </c>
      <c r="F120" s="147" t="s">
        <v>202</v>
      </c>
      <c r="H120" s="148">
        <v>42</v>
      </c>
      <c r="I120" s="149"/>
      <c r="L120" s="144"/>
      <c r="M120" s="150"/>
      <c r="T120" s="151"/>
      <c r="AT120" s="146" t="s">
        <v>144</v>
      </c>
      <c r="AU120" s="146" t="s">
        <v>80</v>
      </c>
      <c r="AV120" s="12" t="s">
        <v>80</v>
      </c>
      <c r="AW120" s="12" t="s">
        <v>31</v>
      </c>
      <c r="AX120" s="12" t="s">
        <v>70</v>
      </c>
      <c r="AY120" s="146" t="s">
        <v>132</v>
      </c>
    </row>
    <row r="121" spans="2:65" s="12" customFormat="1" ht="11.25" x14ac:dyDescent="0.2">
      <c r="B121" s="144"/>
      <c r="D121" s="145" t="s">
        <v>144</v>
      </c>
      <c r="E121" s="146" t="s">
        <v>3</v>
      </c>
      <c r="F121" s="147" t="s">
        <v>508</v>
      </c>
      <c r="H121" s="148">
        <v>28</v>
      </c>
      <c r="I121" s="149"/>
      <c r="L121" s="144"/>
      <c r="M121" s="150"/>
      <c r="T121" s="151"/>
      <c r="AT121" s="146" t="s">
        <v>144</v>
      </c>
      <c r="AU121" s="146" t="s">
        <v>80</v>
      </c>
      <c r="AV121" s="12" t="s">
        <v>80</v>
      </c>
      <c r="AW121" s="12" t="s">
        <v>31</v>
      </c>
      <c r="AX121" s="12" t="s">
        <v>70</v>
      </c>
      <c r="AY121" s="146" t="s">
        <v>132</v>
      </c>
    </row>
    <row r="122" spans="2:65" s="13" customFormat="1" ht="11.25" x14ac:dyDescent="0.2">
      <c r="B122" s="152"/>
      <c r="D122" s="145" t="s">
        <v>144</v>
      </c>
      <c r="E122" s="153" t="s">
        <v>3</v>
      </c>
      <c r="F122" s="154" t="s">
        <v>146</v>
      </c>
      <c r="H122" s="155">
        <v>70</v>
      </c>
      <c r="I122" s="156"/>
      <c r="L122" s="152"/>
      <c r="M122" s="157"/>
      <c r="T122" s="158"/>
      <c r="AT122" s="153" t="s">
        <v>144</v>
      </c>
      <c r="AU122" s="153" t="s">
        <v>80</v>
      </c>
      <c r="AV122" s="13" t="s">
        <v>140</v>
      </c>
      <c r="AW122" s="13" t="s">
        <v>31</v>
      </c>
      <c r="AX122" s="13" t="s">
        <v>78</v>
      </c>
      <c r="AY122" s="153" t="s">
        <v>132</v>
      </c>
    </row>
    <row r="123" spans="2:65" s="1" customFormat="1" ht="24.2" customHeight="1" x14ac:dyDescent="0.2">
      <c r="B123" s="126"/>
      <c r="C123" s="159" t="s">
        <v>204</v>
      </c>
      <c r="D123" s="159" t="s">
        <v>197</v>
      </c>
      <c r="E123" s="160" t="s">
        <v>205</v>
      </c>
      <c r="F123" s="161" t="s">
        <v>206</v>
      </c>
      <c r="G123" s="162" t="s">
        <v>207</v>
      </c>
      <c r="H123" s="163">
        <v>56</v>
      </c>
      <c r="I123" s="164"/>
      <c r="J123" s="165">
        <f>ROUND(I123*H123,2)</f>
        <v>0</v>
      </c>
      <c r="K123" s="161" t="s">
        <v>3</v>
      </c>
      <c r="L123" s="166"/>
      <c r="M123" s="167" t="s">
        <v>3</v>
      </c>
      <c r="N123" s="168" t="s">
        <v>41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200</v>
      </c>
      <c r="AT123" s="138" t="s">
        <v>197</v>
      </c>
      <c r="AU123" s="138" t="s">
        <v>80</v>
      </c>
      <c r="AY123" s="16" t="s">
        <v>132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6" t="s">
        <v>78</v>
      </c>
      <c r="BK123" s="139">
        <f>ROUND(I123*H123,2)</f>
        <v>0</v>
      </c>
      <c r="BL123" s="16" t="s">
        <v>188</v>
      </c>
      <c r="BM123" s="138" t="s">
        <v>509</v>
      </c>
    </row>
    <row r="124" spans="2:65" s="12" customFormat="1" ht="11.25" x14ac:dyDescent="0.2">
      <c r="B124" s="144"/>
      <c r="D124" s="145" t="s">
        <v>144</v>
      </c>
      <c r="E124" s="146" t="s">
        <v>3</v>
      </c>
      <c r="F124" s="147" t="s">
        <v>209</v>
      </c>
      <c r="H124" s="148">
        <v>24</v>
      </c>
      <c r="I124" s="149"/>
      <c r="L124" s="144"/>
      <c r="M124" s="150"/>
      <c r="T124" s="151"/>
      <c r="AT124" s="146" t="s">
        <v>144</v>
      </c>
      <c r="AU124" s="146" t="s">
        <v>80</v>
      </c>
      <c r="AV124" s="12" t="s">
        <v>80</v>
      </c>
      <c r="AW124" s="12" t="s">
        <v>31</v>
      </c>
      <c r="AX124" s="12" t="s">
        <v>70</v>
      </c>
      <c r="AY124" s="146" t="s">
        <v>132</v>
      </c>
    </row>
    <row r="125" spans="2:65" s="12" customFormat="1" ht="11.25" x14ac:dyDescent="0.2">
      <c r="B125" s="144"/>
      <c r="D125" s="145" t="s">
        <v>144</v>
      </c>
      <c r="E125" s="146" t="s">
        <v>3</v>
      </c>
      <c r="F125" s="147" t="s">
        <v>510</v>
      </c>
      <c r="H125" s="148">
        <v>32</v>
      </c>
      <c r="I125" s="149"/>
      <c r="L125" s="144"/>
      <c r="M125" s="150"/>
      <c r="T125" s="151"/>
      <c r="AT125" s="146" t="s">
        <v>144</v>
      </c>
      <c r="AU125" s="146" t="s">
        <v>80</v>
      </c>
      <c r="AV125" s="12" t="s">
        <v>80</v>
      </c>
      <c r="AW125" s="12" t="s">
        <v>31</v>
      </c>
      <c r="AX125" s="12" t="s">
        <v>70</v>
      </c>
      <c r="AY125" s="146" t="s">
        <v>132</v>
      </c>
    </row>
    <row r="126" spans="2:65" s="13" customFormat="1" ht="11.25" x14ac:dyDescent="0.2">
      <c r="B126" s="152"/>
      <c r="D126" s="145" t="s">
        <v>144</v>
      </c>
      <c r="E126" s="153" t="s">
        <v>3</v>
      </c>
      <c r="F126" s="154" t="s">
        <v>146</v>
      </c>
      <c r="H126" s="155">
        <v>56</v>
      </c>
      <c r="I126" s="156"/>
      <c r="L126" s="152"/>
      <c r="M126" s="157"/>
      <c r="T126" s="158"/>
      <c r="AT126" s="153" t="s">
        <v>144</v>
      </c>
      <c r="AU126" s="153" t="s">
        <v>80</v>
      </c>
      <c r="AV126" s="13" t="s">
        <v>140</v>
      </c>
      <c r="AW126" s="13" t="s">
        <v>31</v>
      </c>
      <c r="AX126" s="13" t="s">
        <v>78</v>
      </c>
      <c r="AY126" s="153" t="s">
        <v>132</v>
      </c>
    </row>
    <row r="127" spans="2:65" s="1" customFormat="1" ht="37.9" customHeight="1" x14ac:dyDescent="0.2">
      <c r="B127" s="126"/>
      <c r="C127" s="127" t="s">
        <v>211</v>
      </c>
      <c r="D127" s="127" t="s">
        <v>135</v>
      </c>
      <c r="E127" s="128" t="s">
        <v>212</v>
      </c>
      <c r="F127" s="129" t="s">
        <v>213</v>
      </c>
      <c r="G127" s="130" t="s">
        <v>187</v>
      </c>
      <c r="H127" s="131">
        <v>9.1999999999999993</v>
      </c>
      <c r="I127" s="132"/>
      <c r="J127" s="133">
        <f>ROUND(I127*H127,2)</f>
        <v>0</v>
      </c>
      <c r="K127" s="129" t="s">
        <v>139</v>
      </c>
      <c r="L127" s="31"/>
      <c r="M127" s="134" t="s">
        <v>3</v>
      </c>
      <c r="N127" s="135" t="s">
        <v>41</v>
      </c>
      <c r="P127" s="136">
        <f>O127*H127</f>
        <v>0</v>
      </c>
      <c r="Q127" s="136">
        <v>7.0499999999999998E-3</v>
      </c>
      <c r="R127" s="136">
        <f>Q127*H127</f>
        <v>6.4859999999999987E-2</v>
      </c>
      <c r="S127" s="136">
        <v>0</v>
      </c>
      <c r="T127" s="137">
        <f>S127*H127</f>
        <v>0</v>
      </c>
      <c r="AR127" s="138" t="s">
        <v>188</v>
      </c>
      <c r="AT127" s="138" t="s">
        <v>135</v>
      </c>
      <c r="AU127" s="138" t="s">
        <v>80</v>
      </c>
      <c r="AY127" s="16" t="s">
        <v>132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6" t="s">
        <v>78</v>
      </c>
      <c r="BK127" s="139">
        <f>ROUND(I127*H127,2)</f>
        <v>0</v>
      </c>
      <c r="BL127" s="16" t="s">
        <v>188</v>
      </c>
      <c r="BM127" s="138" t="s">
        <v>511</v>
      </c>
    </row>
    <row r="128" spans="2:65" s="1" customFormat="1" ht="11.25" x14ac:dyDescent="0.2">
      <c r="B128" s="31"/>
      <c r="D128" s="140" t="s">
        <v>142</v>
      </c>
      <c r="F128" s="141" t="s">
        <v>215</v>
      </c>
      <c r="I128" s="142"/>
      <c r="L128" s="31"/>
      <c r="M128" s="143"/>
      <c r="T128" s="52"/>
      <c r="AT128" s="16" t="s">
        <v>142</v>
      </c>
      <c r="AU128" s="16" t="s">
        <v>80</v>
      </c>
    </row>
    <row r="129" spans="2:65" s="1" customFormat="1" ht="19.5" x14ac:dyDescent="0.2">
      <c r="B129" s="31"/>
      <c r="D129" s="145" t="s">
        <v>216</v>
      </c>
      <c r="F129" s="169" t="s">
        <v>217</v>
      </c>
      <c r="I129" s="142"/>
      <c r="L129" s="31"/>
      <c r="M129" s="143"/>
      <c r="T129" s="52"/>
      <c r="AT129" s="16" t="s">
        <v>216</v>
      </c>
      <c r="AU129" s="16" t="s">
        <v>80</v>
      </c>
    </row>
    <row r="130" spans="2:65" s="12" customFormat="1" ht="11.25" x14ac:dyDescent="0.2">
      <c r="B130" s="144"/>
      <c r="D130" s="145" t="s">
        <v>144</v>
      </c>
      <c r="E130" s="146" t="s">
        <v>3</v>
      </c>
      <c r="F130" s="147" t="s">
        <v>219</v>
      </c>
      <c r="H130" s="148">
        <v>9.1999999999999993</v>
      </c>
      <c r="I130" s="149"/>
      <c r="L130" s="144"/>
      <c r="M130" s="150"/>
      <c r="T130" s="151"/>
      <c r="AT130" s="146" t="s">
        <v>144</v>
      </c>
      <c r="AU130" s="146" t="s">
        <v>80</v>
      </c>
      <c r="AV130" s="12" t="s">
        <v>80</v>
      </c>
      <c r="AW130" s="12" t="s">
        <v>31</v>
      </c>
      <c r="AX130" s="12" t="s">
        <v>70</v>
      </c>
      <c r="AY130" s="146" t="s">
        <v>132</v>
      </c>
    </row>
    <row r="131" spans="2:65" s="13" customFormat="1" ht="11.25" x14ac:dyDescent="0.2">
      <c r="B131" s="152"/>
      <c r="D131" s="145" t="s">
        <v>144</v>
      </c>
      <c r="E131" s="153" t="s">
        <v>3</v>
      </c>
      <c r="F131" s="154" t="s">
        <v>146</v>
      </c>
      <c r="H131" s="155">
        <v>9.1999999999999993</v>
      </c>
      <c r="I131" s="156"/>
      <c r="L131" s="152"/>
      <c r="M131" s="157"/>
      <c r="T131" s="158"/>
      <c r="AT131" s="153" t="s">
        <v>144</v>
      </c>
      <c r="AU131" s="153" t="s">
        <v>80</v>
      </c>
      <c r="AV131" s="13" t="s">
        <v>140</v>
      </c>
      <c r="AW131" s="13" t="s">
        <v>31</v>
      </c>
      <c r="AX131" s="13" t="s">
        <v>78</v>
      </c>
      <c r="AY131" s="153" t="s">
        <v>132</v>
      </c>
    </row>
    <row r="132" spans="2:65" s="1" customFormat="1" ht="49.15" customHeight="1" x14ac:dyDescent="0.2">
      <c r="B132" s="126"/>
      <c r="C132" s="127" t="s">
        <v>221</v>
      </c>
      <c r="D132" s="127" t="s">
        <v>135</v>
      </c>
      <c r="E132" s="128" t="s">
        <v>222</v>
      </c>
      <c r="F132" s="129" t="s">
        <v>223</v>
      </c>
      <c r="G132" s="130" t="s">
        <v>162</v>
      </c>
      <c r="H132" s="131">
        <v>0.29599999999999999</v>
      </c>
      <c r="I132" s="132"/>
      <c r="J132" s="133">
        <f>ROUND(I132*H132,2)</f>
        <v>0</v>
      </c>
      <c r="K132" s="129" t="s">
        <v>139</v>
      </c>
      <c r="L132" s="31"/>
      <c r="M132" s="134" t="s">
        <v>3</v>
      </c>
      <c r="N132" s="135" t="s">
        <v>41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188</v>
      </c>
      <c r="AT132" s="138" t="s">
        <v>135</v>
      </c>
      <c r="AU132" s="138" t="s">
        <v>80</v>
      </c>
      <c r="AY132" s="16" t="s">
        <v>132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6" t="s">
        <v>78</v>
      </c>
      <c r="BK132" s="139">
        <f>ROUND(I132*H132,2)</f>
        <v>0</v>
      </c>
      <c r="BL132" s="16" t="s">
        <v>188</v>
      </c>
      <c r="BM132" s="138" t="s">
        <v>512</v>
      </c>
    </row>
    <row r="133" spans="2:65" s="1" customFormat="1" ht="11.25" x14ac:dyDescent="0.2">
      <c r="B133" s="31"/>
      <c r="D133" s="140" t="s">
        <v>142</v>
      </c>
      <c r="F133" s="141" t="s">
        <v>225</v>
      </c>
      <c r="I133" s="142"/>
      <c r="L133" s="31"/>
      <c r="M133" s="143"/>
      <c r="T133" s="52"/>
      <c r="AT133" s="16" t="s">
        <v>142</v>
      </c>
      <c r="AU133" s="16" t="s">
        <v>80</v>
      </c>
    </row>
    <row r="134" spans="2:65" s="1" customFormat="1" ht="49.15" customHeight="1" x14ac:dyDescent="0.2">
      <c r="B134" s="126"/>
      <c r="C134" s="127" t="s">
        <v>226</v>
      </c>
      <c r="D134" s="127" t="s">
        <v>135</v>
      </c>
      <c r="E134" s="128" t="s">
        <v>227</v>
      </c>
      <c r="F134" s="129" t="s">
        <v>228</v>
      </c>
      <c r="G134" s="130" t="s">
        <v>162</v>
      </c>
      <c r="H134" s="131">
        <v>0.29599999999999999</v>
      </c>
      <c r="I134" s="132"/>
      <c r="J134" s="133">
        <f>ROUND(I134*H134,2)</f>
        <v>0</v>
      </c>
      <c r="K134" s="129" t="s">
        <v>139</v>
      </c>
      <c r="L134" s="31"/>
      <c r="M134" s="134" t="s">
        <v>3</v>
      </c>
      <c r="N134" s="135" t="s">
        <v>41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188</v>
      </c>
      <c r="AT134" s="138" t="s">
        <v>135</v>
      </c>
      <c r="AU134" s="138" t="s">
        <v>80</v>
      </c>
      <c r="AY134" s="16" t="s">
        <v>132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78</v>
      </c>
      <c r="BK134" s="139">
        <f>ROUND(I134*H134,2)</f>
        <v>0</v>
      </c>
      <c r="BL134" s="16" t="s">
        <v>188</v>
      </c>
      <c r="BM134" s="138" t="s">
        <v>513</v>
      </c>
    </row>
    <row r="135" spans="2:65" s="1" customFormat="1" ht="11.25" x14ac:dyDescent="0.2">
      <c r="B135" s="31"/>
      <c r="D135" s="140" t="s">
        <v>142</v>
      </c>
      <c r="F135" s="141" t="s">
        <v>230</v>
      </c>
      <c r="I135" s="142"/>
      <c r="L135" s="31"/>
      <c r="M135" s="143"/>
      <c r="T135" s="52"/>
      <c r="AT135" s="16" t="s">
        <v>142</v>
      </c>
      <c r="AU135" s="16" t="s">
        <v>80</v>
      </c>
    </row>
    <row r="136" spans="2:65" s="11" customFormat="1" ht="22.9" customHeight="1" x14ac:dyDescent="0.2">
      <c r="B136" s="114"/>
      <c r="D136" s="115" t="s">
        <v>69</v>
      </c>
      <c r="E136" s="124" t="s">
        <v>231</v>
      </c>
      <c r="F136" s="124" t="s">
        <v>232</v>
      </c>
      <c r="I136" s="117"/>
      <c r="J136" s="125">
        <f>BK136</f>
        <v>0</v>
      </c>
      <c r="L136" s="114"/>
      <c r="M136" s="119"/>
      <c r="P136" s="120">
        <f>SUM(P137:P166)</f>
        <v>0</v>
      </c>
      <c r="R136" s="120">
        <f>SUM(R137:R166)</f>
        <v>4.2628075999999995</v>
      </c>
      <c r="T136" s="121">
        <f>SUM(T137:T166)</f>
        <v>0.23600000000000002</v>
      </c>
      <c r="AR136" s="115" t="s">
        <v>80</v>
      </c>
      <c r="AT136" s="122" t="s">
        <v>69</v>
      </c>
      <c r="AU136" s="122" t="s">
        <v>78</v>
      </c>
      <c r="AY136" s="115" t="s">
        <v>132</v>
      </c>
      <c r="BK136" s="123">
        <f>SUM(BK137:BK166)</f>
        <v>0</v>
      </c>
    </row>
    <row r="137" spans="2:65" s="1" customFormat="1" ht="33" customHeight="1" x14ac:dyDescent="0.2">
      <c r="B137" s="126"/>
      <c r="C137" s="127" t="s">
        <v>9</v>
      </c>
      <c r="D137" s="127" t="s">
        <v>135</v>
      </c>
      <c r="E137" s="128" t="s">
        <v>233</v>
      </c>
      <c r="F137" s="129" t="s">
        <v>234</v>
      </c>
      <c r="G137" s="130" t="s">
        <v>235</v>
      </c>
      <c r="H137" s="131">
        <v>32</v>
      </c>
      <c r="I137" s="132"/>
      <c r="J137" s="133">
        <f>ROUND(I137*H137,2)</f>
        <v>0</v>
      </c>
      <c r="K137" s="129" t="s">
        <v>139</v>
      </c>
      <c r="L137" s="31"/>
      <c r="M137" s="134" t="s">
        <v>3</v>
      </c>
      <c r="N137" s="135" t="s">
        <v>41</v>
      </c>
      <c r="P137" s="136">
        <f>O137*H137</f>
        <v>0</v>
      </c>
      <c r="Q137" s="136">
        <v>0</v>
      </c>
      <c r="R137" s="136">
        <f>Q137*H137</f>
        <v>0</v>
      </c>
      <c r="S137" s="136">
        <v>3.0000000000000001E-3</v>
      </c>
      <c r="T137" s="137">
        <f>S137*H137</f>
        <v>9.6000000000000002E-2</v>
      </c>
      <c r="AR137" s="138" t="s">
        <v>188</v>
      </c>
      <c r="AT137" s="138" t="s">
        <v>135</v>
      </c>
      <c r="AU137" s="138" t="s">
        <v>80</v>
      </c>
      <c r="AY137" s="16" t="s">
        <v>132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78</v>
      </c>
      <c r="BK137" s="139">
        <f>ROUND(I137*H137,2)</f>
        <v>0</v>
      </c>
      <c r="BL137" s="16" t="s">
        <v>188</v>
      </c>
      <c r="BM137" s="138" t="s">
        <v>514</v>
      </c>
    </row>
    <row r="138" spans="2:65" s="1" customFormat="1" ht="11.25" x14ac:dyDescent="0.2">
      <c r="B138" s="31"/>
      <c r="D138" s="140" t="s">
        <v>142</v>
      </c>
      <c r="F138" s="141" t="s">
        <v>237</v>
      </c>
      <c r="I138" s="142"/>
      <c r="L138" s="31"/>
      <c r="M138" s="143"/>
      <c r="T138" s="52"/>
      <c r="AT138" s="16" t="s">
        <v>142</v>
      </c>
      <c r="AU138" s="16" t="s">
        <v>80</v>
      </c>
    </row>
    <row r="139" spans="2:65" s="12" customFormat="1" ht="11.25" x14ac:dyDescent="0.2">
      <c r="B139" s="144"/>
      <c r="D139" s="145" t="s">
        <v>144</v>
      </c>
      <c r="E139" s="146" t="s">
        <v>3</v>
      </c>
      <c r="F139" s="147" t="s">
        <v>515</v>
      </c>
      <c r="H139" s="148">
        <v>32</v>
      </c>
      <c r="I139" s="149"/>
      <c r="L139" s="144"/>
      <c r="M139" s="150"/>
      <c r="T139" s="151"/>
      <c r="AT139" s="146" t="s">
        <v>144</v>
      </c>
      <c r="AU139" s="146" t="s">
        <v>80</v>
      </c>
      <c r="AV139" s="12" t="s">
        <v>80</v>
      </c>
      <c r="AW139" s="12" t="s">
        <v>31</v>
      </c>
      <c r="AX139" s="12" t="s">
        <v>70</v>
      </c>
      <c r="AY139" s="146" t="s">
        <v>132</v>
      </c>
    </row>
    <row r="140" spans="2:65" s="13" customFormat="1" ht="11.25" x14ac:dyDescent="0.2">
      <c r="B140" s="152"/>
      <c r="D140" s="145" t="s">
        <v>144</v>
      </c>
      <c r="E140" s="153" t="s">
        <v>3</v>
      </c>
      <c r="F140" s="154" t="s">
        <v>146</v>
      </c>
      <c r="H140" s="155">
        <v>32</v>
      </c>
      <c r="I140" s="156"/>
      <c r="L140" s="152"/>
      <c r="M140" s="157"/>
      <c r="T140" s="158"/>
      <c r="AT140" s="153" t="s">
        <v>144</v>
      </c>
      <c r="AU140" s="153" t="s">
        <v>80</v>
      </c>
      <c r="AV140" s="13" t="s">
        <v>140</v>
      </c>
      <c r="AW140" s="13" t="s">
        <v>31</v>
      </c>
      <c r="AX140" s="13" t="s">
        <v>78</v>
      </c>
      <c r="AY140" s="153" t="s">
        <v>132</v>
      </c>
    </row>
    <row r="141" spans="2:65" s="1" customFormat="1" ht="37.9" customHeight="1" x14ac:dyDescent="0.2">
      <c r="B141" s="126"/>
      <c r="C141" s="127" t="s">
        <v>188</v>
      </c>
      <c r="D141" s="127" t="s">
        <v>135</v>
      </c>
      <c r="E141" s="128" t="s">
        <v>239</v>
      </c>
      <c r="F141" s="129" t="s">
        <v>240</v>
      </c>
      <c r="G141" s="130" t="s">
        <v>235</v>
      </c>
      <c r="H141" s="131">
        <v>28</v>
      </c>
      <c r="I141" s="132"/>
      <c r="J141" s="133">
        <f>ROUND(I141*H141,2)</f>
        <v>0</v>
      </c>
      <c r="K141" s="129" t="s">
        <v>139</v>
      </c>
      <c r="L141" s="31"/>
      <c r="M141" s="134" t="s">
        <v>3</v>
      </c>
      <c r="N141" s="135" t="s">
        <v>41</v>
      </c>
      <c r="P141" s="136">
        <f>O141*H141</f>
        <v>0</v>
      </c>
      <c r="Q141" s="136">
        <v>0</v>
      </c>
      <c r="R141" s="136">
        <f>Q141*H141</f>
        <v>0</v>
      </c>
      <c r="S141" s="136">
        <v>5.0000000000000001E-3</v>
      </c>
      <c r="T141" s="137">
        <f>S141*H141</f>
        <v>0.14000000000000001</v>
      </c>
      <c r="AR141" s="138" t="s">
        <v>188</v>
      </c>
      <c r="AT141" s="138" t="s">
        <v>135</v>
      </c>
      <c r="AU141" s="138" t="s">
        <v>80</v>
      </c>
      <c r="AY141" s="16" t="s">
        <v>132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78</v>
      </c>
      <c r="BK141" s="139">
        <f>ROUND(I141*H141,2)</f>
        <v>0</v>
      </c>
      <c r="BL141" s="16" t="s">
        <v>188</v>
      </c>
      <c r="BM141" s="138" t="s">
        <v>516</v>
      </c>
    </row>
    <row r="142" spans="2:65" s="1" customFormat="1" ht="11.25" x14ac:dyDescent="0.2">
      <c r="B142" s="31"/>
      <c r="D142" s="140" t="s">
        <v>142</v>
      </c>
      <c r="F142" s="141" t="s">
        <v>242</v>
      </c>
      <c r="I142" s="142"/>
      <c r="L142" s="31"/>
      <c r="M142" s="143"/>
      <c r="T142" s="52"/>
      <c r="AT142" s="16" t="s">
        <v>142</v>
      </c>
      <c r="AU142" s="16" t="s">
        <v>80</v>
      </c>
    </row>
    <row r="143" spans="2:65" s="1" customFormat="1" ht="37.9" customHeight="1" x14ac:dyDescent="0.2">
      <c r="B143" s="126"/>
      <c r="C143" s="127" t="s">
        <v>243</v>
      </c>
      <c r="D143" s="127" t="s">
        <v>135</v>
      </c>
      <c r="E143" s="128" t="s">
        <v>244</v>
      </c>
      <c r="F143" s="129" t="s">
        <v>245</v>
      </c>
      <c r="G143" s="130" t="s">
        <v>138</v>
      </c>
      <c r="H143" s="131">
        <v>86.67</v>
      </c>
      <c r="I143" s="132"/>
      <c r="J143" s="133">
        <f>ROUND(I143*H143,2)</f>
        <v>0</v>
      </c>
      <c r="K143" s="129" t="s">
        <v>139</v>
      </c>
      <c r="L143" s="31"/>
      <c r="M143" s="134" t="s">
        <v>3</v>
      </c>
      <c r="N143" s="135" t="s">
        <v>41</v>
      </c>
      <c r="P143" s="136">
        <f>O143*H143</f>
        <v>0</v>
      </c>
      <c r="Q143" s="136">
        <v>2.7E-4</v>
      </c>
      <c r="R143" s="136">
        <f>Q143*H143</f>
        <v>2.3400900000000002E-2</v>
      </c>
      <c r="S143" s="136">
        <v>0</v>
      </c>
      <c r="T143" s="137">
        <f>S143*H143</f>
        <v>0</v>
      </c>
      <c r="AR143" s="138" t="s">
        <v>188</v>
      </c>
      <c r="AT143" s="138" t="s">
        <v>135</v>
      </c>
      <c r="AU143" s="138" t="s">
        <v>80</v>
      </c>
      <c r="AY143" s="16" t="s">
        <v>132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78</v>
      </c>
      <c r="BK143" s="139">
        <f>ROUND(I143*H143,2)</f>
        <v>0</v>
      </c>
      <c r="BL143" s="16" t="s">
        <v>188</v>
      </c>
      <c r="BM143" s="138" t="s">
        <v>517</v>
      </c>
    </row>
    <row r="144" spans="2:65" s="1" customFormat="1" ht="11.25" x14ac:dyDescent="0.2">
      <c r="B144" s="31"/>
      <c r="D144" s="140" t="s">
        <v>142</v>
      </c>
      <c r="F144" s="141" t="s">
        <v>247</v>
      </c>
      <c r="I144" s="142"/>
      <c r="L144" s="31"/>
      <c r="M144" s="143"/>
      <c r="T144" s="52"/>
      <c r="AT144" s="16" t="s">
        <v>142</v>
      </c>
      <c r="AU144" s="16" t="s">
        <v>80</v>
      </c>
    </row>
    <row r="145" spans="2:65" s="1" customFormat="1" ht="24.2" customHeight="1" x14ac:dyDescent="0.2">
      <c r="B145" s="126"/>
      <c r="C145" s="159" t="s">
        <v>248</v>
      </c>
      <c r="D145" s="159" t="s">
        <v>197</v>
      </c>
      <c r="E145" s="160" t="s">
        <v>249</v>
      </c>
      <c r="F145" s="161" t="s">
        <v>250</v>
      </c>
      <c r="G145" s="162" t="s">
        <v>138</v>
      </c>
      <c r="H145" s="163">
        <v>86.67</v>
      </c>
      <c r="I145" s="164"/>
      <c r="J145" s="165">
        <f>ROUND(I145*H145,2)</f>
        <v>0</v>
      </c>
      <c r="K145" s="161" t="s">
        <v>139</v>
      </c>
      <c r="L145" s="166"/>
      <c r="M145" s="167" t="s">
        <v>3</v>
      </c>
      <c r="N145" s="168" t="s">
        <v>41</v>
      </c>
      <c r="P145" s="136">
        <f>O145*H145</f>
        <v>0</v>
      </c>
      <c r="Q145" s="136">
        <v>3.6810000000000002E-2</v>
      </c>
      <c r="R145" s="136">
        <f>Q145*H145</f>
        <v>3.1903227000000003</v>
      </c>
      <c r="S145" s="136">
        <v>0</v>
      </c>
      <c r="T145" s="137">
        <f>S145*H145</f>
        <v>0</v>
      </c>
      <c r="AR145" s="138" t="s">
        <v>200</v>
      </c>
      <c r="AT145" s="138" t="s">
        <v>197</v>
      </c>
      <c r="AU145" s="138" t="s">
        <v>80</v>
      </c>
      <c r="AY145" s="16" t="s">
        <v>132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78</v>
      </c>
      <c r="BK145" s="139">
        <f>ROUND(I145*H145,2)</f>
        <v>0</v>
      </c>
      <c r="BL145" s="16" t="s">
        <v>188</v>
      </c>
      <c r="BM145" s="138" t="s">
        <v>518</v>
      </c>
    </row>
    <row r="146" spans="2:65" s="1" customFormat="1" ht="37.9" customHeight="1" x14ac:dyDescent="0.2">
      <c r="B146" s="126"/>
      <c r="C146" s="127" t="s">
        <v>252</v>
      </c>
      <c r="D146" s="127" t="s">
        <v>135</v>
      </c>
      <c r="E146" s="128" t="s">
        <v>253</v>
      </c>
      <c r="F146" s="129" t="s">
        <v>254</v>
      </c>
      <c r="G146" s="130" t="s">
        <v>235</v>
      </c>
      <c r="H146" s="131">
        <v>16</v>
      </c>
      <c r="I146" s="132"/>
      <c r="J146" s="133">
        <f>ROUND(I146*H146,2)</f>
        <v>0</v>
      </c>
      <c r="K146" s="129" t="s">
        <v>139</v>
      </c>
      <c r="L146" s="31"/>
      <c r="M146" s="134" t="s">
        <v>3</v>
      </c>
      <c r="N146" s="135" t="s">
        <v>41</v>
      </c>
      <c r="P146" s="136">
        <f>O146*H146</f>
        <v>0</v>
      </c>
      <c r="Q146" s="136">
        <v>2.5999999999999998E-4</v>
      </c>
      <c r="R146" s="136">
        <f>Q146*H146</f>
        <v>4.1599999999999996E-3</v>
      </c>
      <c r="S146" s="136">
        <v>0</v>
      </c>
      <c r="T146" s="137">
        <f>S146*H146</f>
        <v>0</v>
      </c>
      <c r="AR146" s="138" t="s">
        <v>188</v>
      </c>
      <c r="AT146" s="138" t="s">
        <v>135</v>
      </c>
      <c r="AU146" s="138" t="s">
        <v>80</v>
      </c>
      <c r="AY146" s="16" t="s">
        <v>132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78</v>
      </c>
      <c r="BK146" s="139">
        <f>ROUND(I146*H146,2)</f>
        <v>0</v>
      </c>
      <c r="BL146" s="16" t="s">
        <v>188</v>
      </c>
      <c r="BM146" s="138" t="s">
        <v>519</v>
      </c>
    </row>
    <row r="147" spans="2:65" s="1" customFormat="1" ht="11.25" x14ac:dyDescent="0.2">
      <c r="B147" s="31"/>
      <c r="D147" s="140" t="s">
        <v>142</v>
      </c>
      <c r="F147" s="141" t="s">
        <v>256</v>
      </c>
      <c r="I147" s="142"/>
      <c r="L147" s="31"/>
      <c r="M147" s="143"/>
      <c r="T147" s="52"/>
      <c r="AT147" s="16" t="s">
        <v>142</v>
      </c>
      <c r="AU147" s="16" t="s">
        <v>80</v>
      </c>
    </row>
    <row r="148" spans="2:65" s="1" customFormat="1" ht="16.5" customHeight="1" x14ac:dyDescent="0.2">
      <c r="B148" s="126"/>
      <c r="C148" s="159" t="s">
        <v>257</v>
      </c>
      <c r="D148" s="159" t="s">
        <v>197</v>
      </c>
      <c r="E148" s="160" t="s">
        <v>258</v>
      </c>
      <c r="F148" s="161" t="s">
        <v>259</v>
      </c>
      <c r="G148" s="162" t="s">
        <v>138</v>
      </c>
      <c r="H148" s="163">
        <v>25.6</v>
      </c>
      <c r="I148" s="164"/>
      <c r="J148" s="165">
        <f>ROUND(I148*H148,2)</f>
        <v>0</v>
      </c>
      <c r="K148" s="161" t="s">
        <v>139</v>
      </c>
      <c r="L148" s="166"/>
      <c r="M148" s="167" t="s">
        <v>3</v>
      </c>
      <c r="N148" s="168" t="s">
        <v>41</v>
      </c>
      <c r="P148" s="136">
        <f>O148*H148</f>
        <v>0</v>
      </c>
      <c r="Q148" s="136">
        <v>3.7039999999999997E-2</v>
      </c>
      <c r="R148" s="136">
        <f>Q148*H148</f>
        <v>0.94822399999999996</v>
      </c>
      <c r="S148" s="136">
        <v>0</v>
      </c>
      <c r="T148" s="137">
        <f>S148*H148</f>
        <v>0</v>
      </c>
      <c r="AR148" s="138" t="s">
        <v>200</v>
      </c>
      <c r="AT148" s="138" t="s">
        <v>197</v>
      </c>
      <c r="AU148" s="138" t="s">
        <v>80</v>
      </c>
      <c r="AY148" s="16" t="s">
        <v>132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78</v>
      </c>
      <c r="BK148" s="139">
        <f>ROUND(I148*H148,2)</f>
        <v>0</v>
      </c>
      <c r="BL148" s="16" t="s">
        <v>188</v>
      </c>
      <c r="BM148" s="138" t="s">
        <v>520</v>
      </c>
    </row>
    <row r="149" spans="2:65" s="1" customFormat="1" ht="37.9" customHeight="1" x14ac:dyDescent="0.2">
      <c r="B149" s="126"/>
      <c r="C149" s="127" t="s">
        <v>8</v>
      </c>
      <c r="D149" s="127" t="s">
        <v>135</v>
      </c>
      <c r="E149" s="128" t="s">
        <v>261</v>
      </c>
      <c r="F149" s="129" t="s">
        <v>262</v>
      </c>
      <c r="G149" s="130" t="s">
        <v>235</v>
      </c>
      <c r="H149" s="131">
        <v>32</v>
      </c>
      <c r="I149" s="132"/>
      <c r="J149" s="133">
        <f>ROUND(I149*H149,2)</f>
        <v>0</v>
      </c>
      <c r="K149" s="129" t="s">
        <v>139</v>
      </c>
      <c r="L149" s="31"/>
      <c r="M149" s="134" t="s">
        <v>3</v>
      </c>
      <c r="N149" s="135" t="s">
        <v>41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188</v>
      </c>
      <c r="AT149" s="138" t="s">
        <v>135</v>
      </c>
      <c r="AU149" s="138" t="s">
        <v>80</v>
      </c>
      <c r="AY149" s="16" t="s">
        <v>132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6" t="s">
        <v>78</v>
      </c>
      <c r="BK149" s="139">
        <f>ROUND(I149*H149,2)</f>
        <v>0</v>
      </c>
      <c r="BL149" s="16" t="s">
        <v>188</v>
      </c>
      <c r="BM149" s="138" t="s">
        <v>521</v>
      </c>
    </row>
    <row r="150" spans="2:65" s="1" customFormat="1" ht="11.25" x14ac:dyDescent="0.2">
      <c r="B150" s="31"/>
      <c r="D150" s="140" t="s">
        <v>142</v>
      </c>
      <c r="F150" s="141" t="s">
        <v>264</v>
      </c>
      <c r="I150" s="142"/>
      <c r="L150" s="31"/>
      <c r="M150" s="143"/>
      <c r="T150" s="52"/>
      <c r="AT150" s="16" t="s">
        <v>142</v>
      </c>
      <c r="AU150" s="16" t="s">
        <v>80</v>
      </c>
    </row>
    <row r="151" spans="2:65" s="12" customFormat="1" ht="11.25" x14ac:dyDescent="0.2">
      <c r="B151" s="144"/>
      <c r="D151" s="145" t="s">
        <v>144</v>
      </c>
      <c r="E151" s="146" t="s">
        <v>3</v>
      </c>
      <c r="F151" s="147" t="s">
        <v>515</v>
      </c>
      <c r="H151" s="148">
        <v>32</v>
      </c>
      <c r="I151" s="149"/>
      <c r="L151" s="144"/>
      <c r="M151" s="150"/>
      <c r="T151" s="151"/>
      <c r="AT151" s="146" t="s">
        <v>144</v>
      </c>
      <c r="AU151" s="146" t="s">
        <v>80</v>
      </c>
      <c r="AV151" s="12" t="s">
        <v>80</v>
      </c>
      <c r="AW151" s="12" t="s">
        <v>31</v>
      </c>
      <c r="AX151" s="12" t="s">
        <v>70</v>
      </c>
      <c r="AY151" s="146" t="s">
        <v>132</v>
      </c>
    </row>
    <row r="152" spans="2:65" s="13" customFormat="1" ht="11.25" x14ac:dyDescent="0.2">
      <c r="B152" s="152"/>
      <c r="D152" s="145" t="s">
        <v>144</v>
      </c>
      <c r="E152" s="153" t="s">
        <v>3</v>
      </c>
      <c r="F152" s="154" t="s">
        <v>146</v>
      </c>
      <c r="H152" s="155">
        <v>32</v>
      </c>
      <c r="I152" s="156"/>
      <c r="L152" s="152"/>
      <c r="M152" s="157"/>
      <c r="T152" s="158"/>
      <c r="AT152" s="153" t="s">
        <v>144</v>
      </c>
      <c r="AU152" s="153" t="s">
        <v>80</v>
      </c>
      <c r="AV152" s="13" t="s">
        <v>140</v>
      </c>
      <c r="AW152" s="13" t="s">
        <v>31</v>
      </c>
      <c r="AX152" s="13" t="s">
        <v>78</v>
      </c>
      <c r="AY152" s="153" t="s">
        <v>132</v>
      </c>
    </row>
    <row r="153" spans="2:65" s="1" customFormat="1" ht="44.25" customHeight="1" x14ac:dyDescent="0.2">
      <c r="B153" s="126"/>
      <c r="C153" s="127" t="s">
        <v>265</v>
      </c>
      <c r="D153" s="127" t="s">
        <v>135</v>
      </c>
      <c r="E153" s="128" t="s">
        <v>266</v>
      </c>
      <c r="F153" s="129" t="s">
        <v>267</v>
      </c>
      <c r="G153" s="130" t="s">
        <v>235</v>
      </c>
      <c r="H153" s="131">
        <v>28</v>
      </c>
      <c r="I153" s="132"/>
      <c r="J153" s="133">
        <f>ROUND(I153*H153,2)</f>
        <v>0</v>
      </c>
      <c r="K153" s="129" t="s">
        <v>139</v>
      </c>
      <c r="L153" s="31"/>
      <c r="M153" s="134" t="s">
        <v>3</v>
      </c>
      <c r="N153" s="135" t="s">
        <v>41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188</v>
      </c>
      <c r="AT153" s="138" t="s">
        <v>135</v>
      </c>
      <c r="AU153" s="138" t="s">
        <v>80</v>
      </c>
      <c r="AY153" s="16" t="s">
        <v>132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6" t="s">
        <v>78</v>
      </c>
      <c r="BK153" s="139">
        <f>ROUND(I153*H153,2)</f>
        <v>0</v>
      </c>
      <c r="BL153" s="16" t="s">
        <v>188</v>
      </c>
      <c r="BM153" s="138" t="s">
        <v>522</v>
      </c>
    </row>
    <row r="154" spans="2:65" s="1" customFormat="1" ht="11.25" x14ac:dyDescent="0.2">
      <c r="B154" s="31"/>
      <c r="D154" s="140" t="s">
        <v>142</v>
      </c>
      <c r="F154" s="141" t="s">
        <v>269</v>
      </c>
      <c r="I154" s="142"/>
      <c r="L154" s="31"/>
      <c r="M154" s="143"/>
      <c r="T154" s="52"/>
      <c r="AT154" s="16" t="s">
        <v>142</v>
      </c>
      <c r="AU154" s="16" t="s">
        <v>80</v>
      </c>
    </row>
    <row r="155" spans="2:65" s="1" customFormat="1" ht="21.75" customHeight="1" x14ac:dyDescent="0.2">
      <c r="B155" s="126"/>
      <c r="C155" s="159" t="s">
        <v>270</v>
      </c>
      <c r="D155" s="159" t="s">
        <v>197</v>
      </c>
      <c r="E155" s="160" t="s">
        <v>271</v>
      </c>
      <c r="F155" s="161" t="s">
        <v>272</v>
      </c>
      <c r="G155" s="162" t="s">
        <v>187</v>
      </c>
      <c r="H155" s="163">
        <v>77</v>
      </c>
      <c r="I155" s="164"/>
      <c r="J155" s="165">
        <f>ROUND(I155*H155,2)</f>
        <v>0</v>
      </c>
      <c r="K155" s="161" t="s">
        <v>139</v>
      </c>
      <c r="L155" s="166"/>
      <c r="M155" s="167" t="s">
        <v>3</v>
      </c>
      <c r="N155" s="168" t="s">
        <v>41</v>
      </c>
      <c r="P155" s="136">
        <f>O155*H155</f>
        <v>0</v>
      </c>
      <c r="Q155" s="136">
        <v>1.1000000000000001E-3</v>
      </c>
      <c r="R155" s="136">
        <f>Q155*H155</f>
        <v>8.4700000000000011E-2</v>
      </c>
      <c r="S155" s="136">
        <v>0</v>
      </c>
      <c r="T155" s="137">
        <f>S155*H155</f>
        <v>0</v>
      </c>
      <c r="AR155" s="138" t="s">
        <v>200</v>
      </c>
      <c r="AT155" s="138" t="s">
        <v>197</v>
      </c>
      <c r="AU155" s="138" t="s">
        <v>80</v>
      </c>
      <c r="AY155" s="16" t="s">
        <v>132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78</v>
      </c>
      <c r="BK155" s="139">
        <f>ROUND(I155*H155,2)</f>
        <v>0</v>
      </c>
      <c r="BL155" s="16" t="s">
        <v>188</v>
      </c>
      <c r="BM155" s="138" t="s">
        <v>523</v>
      </c>
    </row>
    <row r="156" spans="2:65" s="12" customFormat="1" ht="11.25" x14ac:dyDescent="0.2">
      <c r="B156" s="144"/>
      <c r="D156" s="145" t="s">
        <v>144</v>
      </c>
      <c r="E156" s="146" t="s">
        <v>3</v>
      </c>
      <c r="F156" s="147" t="s">
        <v>524</v>
      </c>
      <c r="H156" s="148">
        <v>49</v>
      </c>
      <c r="I156" s="149"/>
      <c r="L156" s="144"/>
      <c r="M156" s="150"/>
      <c r="T156" s="151"/>
      <c r="AT156" s="146" t="s">
        <v>144</v>
      </c>
      <c r="AU156" s="146" t="s">
        <v>80</v>
      </c>
      <c r="AV156" s="12" t="s">
        <v>80</v>
      </c>
      <c r="AW156" s="12" t="s">
        <v>31</v>
      </c>
      <c r="AX156" s="12" t="s">
        <v>70</v>
      </c>
      <c r="AY156" s="146" t="s">
        <v>132</v>
      </c>
    </row>
    <row r="157" spans="2:65" s="12" customFormat="1" ht="11.25" x14ac:dyDescent="0.2">
      <c r="B157" s="144"/>
      <c r="D157" s="145" t="s">
        <v>144</v>
      </c>
      <c r="E157" s="146" t="s">
        <v>3</v>
      </c>
      <c r="F157" s="147" t="s">
        <v>525</v>
      </c>
      <c r="H157" s="148">
        <v>28</v>
      </c>
      <c r="I157" s="149"/>
      <c r="L157" s="144"/>
      <c r="M157" s="150"/>
      <c r="T157" s="151"/>
      <c r="AT157" s="146" t="s">
        <v>144</v>
      </c>
      <c r="AU157" s="146" t="s">
        <v>80</v>
      </c>
      <c r="AV157" s="12" t="s">
        <v>80</v>
      </c>
      <c r="AW157" s="12" t="s">
        <v>31</v>
      </c>
      <c r="AX157" s="12" t="s">
        <v>70</v>
      </c>
      <c r="AY157" s="146" t="s">
        <v>132</v>
      </c>
    </row>
    <row r="158" spans="2:65" s="13" customFormat="1" ht="11.25" x14ac:dyDescent="0.2">
      <c r="B158" s="152"/>
      <c r="D158" s="145" t="s">
        <v>144</v>
      </c>
      <c r="E158" s="153" t="s">
        <v>3</v>
      </c>
      <c r="F158" s="154" t="s">
        <v>146</v>
      </c>
      <c r="H158" s="155">
        <v>77</v>
      </c>
      <c r="I158" s="156"/>
      <c r="L158" s="152"/>
      <c r="M158" s="157"/>
      <c r="T158" s="158"/>
      <c r="AT158" s="153" t="s">
        <v>144</v>
      </c>
      <c r="AU158" s="153" t="s">
        <v>80</v>
      </c>
      <c r="AV158" s="13" t="s">
        <v>140</v>
      </c>
      <c r="AW158" s="13" t="s">
        <v>31</v>
      </c>
      <c r="AX158" s="13" t="s">
        <v>78</v>
      </c>
      <c r="AY158" s="153" t="s">
        <v>132</v>
      </c>
    </row>
    <row r="159" spans="2:65" s="1" customFormat="1" ht="16.5" customHeight="1" x14ac:dyDescent="0.2">
      <c r="B159" s="126"/>
      <c r="C159" s="159" t="s">
        <v>276</v>
      </c>
      <c r="D159" s="159" t="s">
        <v>197</v>
      </c>
      <c r="E159" s="160" t="s">
        <v>277</v>
      </c>
      <c r="F159" s="161" t="s">
        <v>278</v>
      </c>
      <c r="G159" s="162" t="s">
        <v>207</v>
      </c>
      <c r="H159" s="163">
        <v>60</v>
      </c>
      <c r="I159" s="164"/>
      <c r="J159" s="165">
        <f>ROUND(I159*H159,2)</f>
        <v>0</v>
      </c>
      <c r="K159" s="161" t="s">
        <v>139</v>
      </c>
      <c r="L159" s="166"/>
      <c r="M159" s="167" t="s">
        <v>3</v>
      </c>
      <c r="N159" s="168" t="s">
        <v>41</v>
      </c>
      <c r="P159" s="136">
        <f>O159*H159</f>
        <v>0</v>
      </c>
      <c r="Q159" s="136">
        <v>2.0000000000000001E-4</v>
      </c>
      <c r="R159" s="136">
        <f>Q159*H159</f>
        <v>1.2E-2</v>
      </c>
      <c r="S159" s="136">
        <v>0</v>
      </c>
      <c r="T159" s="137">
        <f>S159*H159</f>
        <v>0</v>
      </c>
      <c r="AR159" s="138" t="s">
        <v>200</v>
      </c>
      <c r="AT159" s="138" t="s">
        <v>197</v>
      </c>
      <c r="AU159" s="138" t="s">
        <v>80</v>
      </c>
      <c r="AY159" s="16" t="s">
        <v>132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6" t="s">
        <v>78</v>
      </c>
      <c r="BK159" s="139">
        <f>ROUND(I159*H159,2)</f>
        <v>0</v>
      </c>
      <c r="BL159" s="16" t="s">
        <v>188</v>
      </c>
      <c r="BM159" s="138" t="s">
        <v>526</v>
      </c>
    </row>
    <row r="160" spans="2:65" s="12" customFormat="1" ht="11.25" x14ac:dyDescent="0.2">
      <c r="B160" s="144"/>
      <c r="D160" s="145" t="s">
        <v>144</v>
      </c>
      <c r="E160" s="146" t="s">
        <v>3</v>
      </c>
      <c r="F160" s="147" t="s">
        <v>527</v>
      </c>
      <c r="H160" s="148">
        <v>60</v>
      </c>
      <c r="I160" s="149"/>
      <c r="L160" s="144"/>
      <c r="M160" s="150"/>
      <c r="T160" s="151"/>
      <c r="AT160" s="146" t="s">
        <v>144</v>
      </c>
      <c r="AU160" s="146" t="s">
        <v>80</v>
      </c>
      <c r="AV160" s="12" t="s">
        <v>80</v>
      </c>
      <c r="AW160" s="12" t="s">
        <v>31</v>
      </c>
      <c r="AX160" s="12" t="s">
        <v>70</v>
      </c>
      <c r="AY160" s="146" t="s">
        <v>132</v>
      </c>
    </row>
    <row r="161" spans="2:65" s="13" customFormat="1" ht="11.25" x14ac:dyDescent="0.2">
      <c r="B161" s="152"/>
      <c r="D161" s="145" t="s">
        <v>144</v>
      </c>
      <c r="E161" s="153" t="s">
        <v>3</v>
      </c>
      <c r="F161" s="154" t="s">
        <v>146</v>
      </c>
      <c r="H161" s="155">
        <v>60</v>
      </c>
      <c r="I161" s="156"/>
      <c r="L161" s="152"/>
      <c r="M161" s="157"/>
      <c r="T161" s="158"/>
      <c r="AT161" s="153" t="s">
        <v>144</v>
      </c>
      <c r="AU161" s="153" t="s">
        <v>80</v>
      </c>
      <c r="AV161" s="13" t="s">
        <v>140</v>
      </c>
      <c r="AW161" s="13" t="s">
        <v>31</v>
      </c>
      <c r="AX161" s="13" t="s">
        <v>78</v>
      </c>
      <c r="AY161" s="153" t="s">
        <v>132</v>
      </c>
    </row>
    <row r="162" spans="2:65" s="1" customFormat="1" ht="21.75" customHeight="1" x14ac:dyDescent="0.2">
      <c r="B162" s="126"/>
      <c r="C162" s="127" t="s">
        <v>281</v>
      </c>
      <c r="D162" s="127" t="s">
        <v>135</v>
      </c>
      <c r="E162" s="128" t="s">
        <v>282</v>
      </c>
      <c r="F162" s="129" t="s">
        <v>283</v>
      </c>
      <c r="G162" s="130" t="s">
        <v>284</v>
      </c>
      <c r="H162" s="131">
        <v>1</v>
      </c>
      <c r="I162" s="132"/>
      <c r="J162" s="133">
        <f>ROUND(I162*H162,2)</f>
        <v>0</v>
      </c>
      <c r="K162" s="129" t="s">
        <v>3</v>
      </c>
      <c r="L162" s="31"/>
      <c r="M162" s="134" t="s">
        <v>3</v>
      </c>
      <c r="N162" s="135" t="s">
        <v>41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188</v>
      </c>
      <c r="AT162" s="138" t="s">
        <v>135</v>
      </c>
      <c r="AU162" s="138" t="s">
        <v>80</v>
      </c>
      <c r="AY162" s="16" t="s">
        <v>132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6" t="s">
        <v>78</v>
      </c>
      <c r="BK162" s="139">
        <f>ROUND(I162*H162,2)</f>
        <v>0</v>
      </c>
      <c r="BL162" s="16" t="s">
        <v>188</v>
      </c>
      <c r="BM162" s="138" t="s">
        <v>528</v>
      </c>
    </row>
    <row r="163" spans="2:65" s="1" customFormat="1" ht="49.15" customHeight="1" x14ac:dyDescent="0.2">
      <c r="B163" s="126"/>
      <c r="C163" s="127" t="s">
        <v>286</v>
      </c>
      <c r="D163" s="127" t="s">
        <v>135</v>
      </c>
      <c r="E163" s="128" t="s">
        <v>287</v>
      </c>
      <c r="F163" s="129" t="s">
        <v>288</v>
      </c>
      <c r="G163" s="130" t="s">
        <v>162</v>
      </c>
      <c r="H163" s="131">
        <v>3.5449999999999999</v>
      </c>
      <c r="I163" s="132"/>
      <c r="J163" s="133">
        <f>ROUND(I163*H163,2)</f>
        <v>0</v>
      </c>
      <c r="K163" s="129" t="s">
        <v>139</v>
      </c>
      <c r="L163" s="31"/>
      <c r="M163" s="134" t="s">
        <v>3</v>
      </c>
      <c r="N163" s="135" t="s">
        <v>41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188</v>
      </c>
      <c r="AT163" s="138" t="s">
        <v>135</v>
      </c>
      <c r="AU163" s="138" t="s">
        <v>80</v>
      </c>
      <c r="AY163" s="16" t="s">
        <v>132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6" t="s">
        <v>78</v>
      </c>
      <c r="BK163" s="139">
        <f>ROUND(I163*H163,2)</f>
        <v>0</v>
      </c>
      <c r="BL163" s="16" t="s">
        <v>188</v>
      </c>
      <c r="BM163" s="138" t="s">
        <v>529</v>
      </c>
    </row>
    <row r="164" spans="2:65" s="1" customFormat="1" ht="11.25" x14ac:dyDescent="0.2">
      <c r="B164" s="31"/>
      <c r="D164" s="140" t="s">
        <v>142</v>
      </c>
      <c r="F164" s="141" t="s">
        <v>290</v>
      </c>
      <c r="I164" s="142"/>
      <c r="L164" s="31"/>
      <c r="M164" s="143"/>
      <c r="T164" s="52"/>
      <c r="AT164" s="16" t="s">
        <v>142</v>
      </c>
      <c r="AU164" s="16" t="s">
        <v>80</v>
      </c>
    </row>
    <row r="165" spans="2:65" s="1" customFormat="1" ht="49.15" customHeight="1" x14ac:dyDescent="0.2">
      <c r="B165" s="126"/>
      <c r="C165" s="127" t="s">
        <v>291</v>
      </c>
      <c r="D165" s="127" t="s">
        <v>135</v>
      </c>
      <c r="E165" s="128" t="s">
        <v>292</v>
      </c>
      <c r="F165" s="129" t="s">
        <v>293</v>
      </c>
      <c r="G165" s="130" t="s">
        <v>162</v>
      </c>
      <c r="H165" s="131">
        <v>3.5449999999999999</v>
      </c>
      <c r="I165" s="132"/>
      <c r="J165" s="133">
        <f>ROUND(I165*H165,2)</f>
        <v>0</v>
      </c>
      <c r="K165" s="129" t="s">
        <v>139</v>
      </c>
      <c r="L165" s="31"/>
      <c r="M165" s="134" t="s">
        <v>3</v>
      </c>
      <c r="N165" s="135" t="s">
        <v>41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188</v>
      </c>
      <c r="AT165" s="138" t="s">
        <v>135</v>
      </c>
      <c r="AU165" s="138" t="s">
        <v>80</v>
      </c>
      <c r="AY165" s="16" t="s">
        <v>132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6" t="s">
        <v>78</v>
      </c>
      <c r="BK165" s="139">
        <f>ROUND(I165*H165,2)</f>
        <v>0</v>
      </c>
      <c r="BL165" s="16" t="s">
        <v>188</v>
      </c>
      <c r="BM165" s="138" t="s">
        <v>530</v>
      </c>
    </row>
    <row r="166" spans="2:65" s="1" customFormat="1" ht="11.25" x14ac:dyDescent="0.2">
      <c r="B166" s="31"/>
      <c r="D166" s="140" t="s">
        <v>142</v>
      </c>
      <c r="F166" s="141" t="s">
        <v>295</v>
      </c>
      <c r="I166" s="142"/>
      <c r="L166" s="31"/>
      <c r="M166" s="143"/>
      <c r="T166" s="52"/>
      <c r="AT166" s="16" t="s">
        <v>142</v>
      </c>
      <c r="AU166" s="16" t="s">
        <v>80</v>
      </c>
    </row>
    <row r="167" spans="2:65" s="11" customFormat="1" ht="22.9" customHeight="1" x14ac:dyDescent="0.2">
      <c r="B167" s="114"/>
      <c r="D167" s="115" t="s">
        <v>69</v>
      </c>
      <c r="E167" s="124" t="s">
        <v>296</v>
      </c>
      <c r="F167" s="124" t="s">
        <v>297</v>
      </c>
      <c r="I167" s="117"/>
      <c r="J167" s="125">
        <f>BK167</f>
        <v>0</v>
      </c>
      <c r="L167" s="114"/>
      <c r="M167" s="119"/>
      <c r="P167" s="120">
        <f>SUM(P168:P174)</f>
        <v>0</v>
      </c>
      <c r="R167" s="120">
        <f>SUM(R168:R174)</f>
        <v>1.5560000000000001E-2</v>
      </c>
      <c r="T167" s="121">
        <f>SUM(T168:T174)</f>
        <v>0</v>
      </c>
      <c r="AR167" s="115" t="s">
        <v>80</v>
      </c>
      <c r="AT167" s="122" t="s">
        <v>69</v>
      </c>
      <c r="AU167" s="122" t="s">
        <v>78</v>
      </c>
      <c r="AY167" s="115" t="s">
        <v>132</v>
      </c>
      <c r="BK167" s="123">
        <f>SUM(BK168:BK174)</f>
        <v>0</v>
      </c>
    </row>
    <row r="168" spans="2:65" s="1" customFormat="1" ht="37.9" customHeight="1" x14ac:dyDescent="0.2">
      <c r="B168" s="126"/>
      <c r="C168" s="127" t="s">
        <v>298</v>
      </c>
      <c r="D168" s="127" t="s">
        <v>135</v>
      </c>
      <c r="E168" s="128" t="s">
        <v>299</v>
      </c>
      <c r="F168" s="129" t="s">
        <v>300</v>
      </c>
      <c r="G168" s="130" t="s">
        <v>138</v>
      </c>
      <c r="H168" s="131">
        <v>31.12</v>
      </c>
      <c r="I168" s="132"/>
      <c r="J168" s="133">
        <f>ROUND(I168*H168,2)</f>
        <v>0</v>
      </c>
      <c r="K168" s="129" t="s">
        <v>139</v>
      </c>
      <c r="L168" s="31"/>
      <c r="M168" s="134" t="s">
        <v>3</v>
      </c>
      <c r="N168" s="135" t="s">
        <v>41</v>
      </c>
      <c r="P168" s="136">
        <f>O168*H168</f>
        <v>0</v>
      </c>
      <c r="Q168" s="136">
        <v>1.3999999999999999E-4</v>
      </c>
      <c r="R168" s="136">
        <f>Q168*H168</f>
        <v>4.3568000000000001E-3</v>
      </c>
      <c r="S168" s="136">
        <v>0</v>
      </c>
      <c r="T168" s="137">
        <f>S168*H168</f>
        <v>0</v>
      </c>
      <c r="AR168" s="138" t="s">
        <v>188</v>
      </c>
      <c r="AT168" s="138" t="s">
        <v>135</v>
      </c>
      <c r="AU168" s="138" t="s">
        <v>80</v>
      </c>
      <c r="AY168" s="16" t="s">
        <v>132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78</v>
      </c>
      <c r="BK168" s="139">
        <f>ROUND(I168*H168,2)</f>
        <v>0</v>
      </c>
      <c r="BL168" s="16" t="s">
        <v>188</v>
      </c>
      <c r="BM168" s="138" t="s">
        <v>531</v>
      </c>
    </row>
    <row r="169" spans="2:65" s="1" customFormat="1" ht="11.25" x14ac:dyDescent="0.2">
      <c r="B169" s="31"/>
      <c r="D169" s="140" t="s">
        <v>142</v>
      </c>
      <c r="F169" s="141" t="s">
        <v>302</v>
      </c>
      <c r="I169" s="142"/>
      <c r="L169" s="31"/>
      <c r="M169" s="143"/>
      <c r="T169" s="52"/>
      <c r="AT169" s="16" t="s">
        <v>142</v>
      </c>
      <c r="AU169" s="16" t="s">
        <v>80</v>
      </c>
    </row>
    <row r="170" spans="2:65" s="1" customFormat="1" ht="19.5" x14ac:dyDescent="0.2">
      <c r="B170" s="31"/>
      <c r="D170" s="145" t="s">
        <v>216</v>
      </c>
      <c r="F170" s="169" t="s">
        <v>303</v>
      </c>
      <c r="I170" s="142"/>
      <c r="L170" s="31"/>
      <c r="M170" s="143"/>
      <c r="T170" s="52"/>
      <c r="AT170" s="16" t="s">
        <v>216</v>
      </c>
      <c r="AU170" s="16" t="s">
        <v>80</v>
      </c>
    </row>
    <row r="171" spans="2:65" s="12" customFormat="1" ht="11.25" x14ac:dyDescent="0.2">
      <c r="B171" s="144"/>
      <c r="D171" s="145" t="s">
        <v>144</v>
      </c>
      <c r="E171" s="146" t="s">
        <v>3</v>
      </c>
      <c r="F171" s="147" t="s">
        <v>532</v>
      </c>
      <c r="H171" s="148">
        <v>31.12</v>
      </c>
      <c r="I171" s="149"/>
      <c r="L171" s="144"/>
      <c r="M171" s="150"/>
      <c r="T171" s="151"/>
      <c r="AT171" s="146" t="s">
        <v>144</v>
      </c>
      <c r="AU171" s="146" t="s">
        <v>80</v>
      </c>
      <c r="AV171" s="12" t="s">
        <v>80</v>
      </c>
      <c r="AW171" s="12" t="s">
        <v>31</v>
      </c>
      <c r="AX171" s="12" t="s">
        <v>70</v>
      </c>
      <c r="AY171" s="146" t="s">
        <v>132</v>
      </c>
    </row>
    <row r="172" spans="2:65" s="13" customFormat="1" ht="11.25" x14ac:dyDescent="0.2">
      <c r="B172" s="152"/>
      <c r="D172" s="145" t="s">
        <v>144</v>
      </c>
      <c r="E172" s="153" t="s">
        <v>3</v>
      </c>
      <c r="F172" s="154" t="s">
        <v>146</v>
      </c>
      <c r="H172" s="155">
        <v>31.12</v>
      </c>
      <c r="I172" s="156"/>
      <c r="L172" s="152"/>
      <c r="M172" s="157"/>
      <c r="T172" s="158"/>
      <c r="AT172" s="153" t="s">
        <v>144</v>
      </c>
      <c r="AU172" s="153" t="s">
        <v>80</v>
      </c>
      <c r="AV172" s="13" t="s">
        <v>140</v>
      </c>
      <c r="AW172" s="13" t="s">
        <v>31</v>
      </c>
      <c r="AX172" s="13" t="s">
        <v>78</v>
      </c>
      <c r="AY172" s="153" t="s">
        <v>132</v>
      </c>
    </row>
    <row r="173" spans="2:65" s="1" customFormat="1" ht="44.25" customHeight="1" x14ac:dyDescent="0.2">
      <c r="B173" s="126"/>
      <c r="C173" s="127" t="s">
        <v>305</v>
      </c>
      <c r="D173" s="127" t="s">
        <v>135</v>
      </c>
      <c r="E173" s="128" t="s">
        <v>306</v>
      </c>
      <c r="F173" s="129" t="s">
        <v>307</v>
      </c>
      <c r="G173" s="130" t="s">
        <v>138</v>
      </c>
      <c r="H173" s="131">
        <v>31.12</v>
      </c>
      <c r="I173" s="132"/>
      <c r="J173" s="133">
        <f>ROUND(I173*H173,2)</f>
        <v>0</v>
      </c>
      <c r="K173" s="129" t="s">
        <v>139</v>
      </c>
      <c r="L173" s="31"/>
      <c r="M173" s="134" t="s">
        <v>3</v>
      </c>
      <c r="N173" s="135" t="s">
        <v>41</v>
      </c>
      <c r="P173" s="136">
        <f>O173*H173</f>
        <v>0</v>
      </c>
      <c r="Q173" s="136">
        <v>3.6000000000000002E-4</v>
      </c>
      <c r="R173" s="136">
        <f>Q173*H173</f>
        <v>1.1203200000000002E-2</v>
      </c>
      <c r="S173" s="136">
        <v>0</v>
      </c>
      <c r="T173" s="137">
        <f>S173*H173</f>
        <v>0</v>
      </c>
      <c r="AR173" s="138" t="s">
        <v>188</v>
      </c>
      <c r="AT173" s="138" t="s">
        <v>135</v>
      </c>
      <c r="AU173" s="138" t="s">
        <v>80</v>
      </c>
      <c r="AY173" s="16" t="s">
        <v>132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6" t="s">
        <v>78</v>
      </c>
      <c r="BK173" s="139">
        <f>ROUND(I173*H173,2)</f>
        <v>0</v>
      </c>
      <c r="BL173" s="16" t="s">
        <v>188</v>
      </c>
      <c r="BM173" s="138" t="s">
        <v>533</v>
      </c>
    </row>
    <row r="174" spans="2:65" s="1" customFormat="1" ht="11.25" x14ac:dyDescent="0.2">
      <c r="B174" s="31"/>
      <c r="D174" s="140" t="s">
        <v>142</v>
      </c>
      <c r="F174" s="141" t="s">
        <v>309</v>
      </c>
      <c r="I174" s="142"/>
      <c r="L174" s="31"/>
      <c r="M174" s="143"/>
      <c r="T174" s="52"/>
      <c r="AT174" s="16" t="s">
        <v>142</v>
      </c>
      <c r="AU174" s="16" t="s">
        <v>80</v>
      </c>
    </row>
    <row r="175" spans="2:65" s="11" customFormat="1" ht="25.9" customHeight="1" x14ac:dyDescent="0.2">
      <c r="B175" s="114"/>
      <c r="D175" s="115" t="s">
        <v>69</v>
      </c>
      <c r="E175" s="116" t="s">
        <v>310</v>
      </c>
      <c r="F175" s="116" t="s">
        <v>311</v>
      </c>
      <c r="I175" s="117"/>
      <c r="J175" s="118">
        <f>BK175</f>
        <v>0</v>
      </c>
      <c r="L175" s="114"/>
      <c r="M175" s="119"/>
      <c r="P175" s="120">
        <f>SUM(P176:P178)</f>
        <v>0</v>
      </c>
      <c r="R175" s="120">
        <f>SUM(R176:R178)</f>
        <v>0</v>
      </c>
      <c r="T175" s="121">
        <f>SUM(T176:T178)</f>
        <v>0</v>
      </c>
      <c r="AR175" s="115" t="s">
        <v>165</v>
      </c>
      <c r="AT175" s="122" t="s">
        <v>69</v>
      </c>
      <c r="AU175" s="122" t="s">
        <v>70</v>
      </c>
      <c r="AY175" s="115" t="s">
        <v>132</v>
      </c>
      <c r="BK175" s="123">
        <f>SUM(BK176:BK178)</f>
        <v>0</v>
      </c>
    </row>
    <row r="176" spans="2:65" s="1" customFormat="1" ht="16.5" customHeight="1" x14ac:dyDescent="0.2">
      <c r="B176" s="126"/>
      <c r="C176" s="127" t="s">
        <v>312</v>
      </c>
      <c r="D176" s="127" t="s">
        <v>135</v>
      </c>
      <c r="E176" s="128" t="s">
        <v>313</v>
      </c>
      <c r="F176" s="129" t="s">
        <v>314</v>
      </c>
      <c r="G176" s="130" t="s">
        <v>315</v>
      </c>
      <c r="H176" s="131">
        <v>1</v>
      </c>
      <c r="I176" s="132"/>
      <c r="J176" s="133">
        <f>ROUND(I176*H176,2)</f>
        <v>0</v>
      </c>
      <c r="K176" s="129" t="s">
        <v>316</v>
      </c>
      <c r="L176" s="31"/>
      <c r="M176" s="134" t="s">
        <v>3</v>
      </c>
      <c r="N176" s="135" t="s">
        <v>41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140</v>
      </c>
      <c r="AT176" s="138" t="s">
        <v>135</v>
      </c>
      <c r="AU176" s="138" t="s">
        <v>78</v>
      </c>
      <c r="AY176" s="16" t="s">
        <v>132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6" t="s">
        <v>78</v>
      </c>
      <c r="BK176" s="139">
        <f>ROUND(I176*H176,2)</f>
        <v>0</v>
      </c>
      <c r="BL176" s="16" t="s">
        <v>140</v>
      </c>
      <c r="BM176" s="138" t="s">
        <v>534</v>
      </c>
    </row>
    <row r="177" spans="2:65" s="1" customFormat="1" ht="24.2" customHeight="1" x14ac:dyDescent="0.2">
      <c r="B177" s="126"/>
      <c r="C177" s="127" t="s">
        <v>318</v>
      </c>
      <c r="D177" s="127" t="s">
        <v>135</v>
      </c>
      <c r="E177" s="128" t="s">
        <v>319</v>
      </c>
      <c r="F177" s="129" t="s">
        <v>320</v>
      </c>
      <c r="G177" s="130" t="s">
        <v>321</v>
      </c>
      <c r="H177" s="131">
        <v>95</v>
      </c>
      <c r="I177" s="132"/>
      <c r="J177" s="133">
        <f>ROUND(I177*H177,2)</f>
        <v>0</v>
      </c>
      <c r="K177" s="129" t="s">
        <v>3</v>
      </c>
      <c r="L177" s="31"/>
      <c r="M177" s="134" t="s">
        <v>3</v>
      </c>
      <c r="N177" s="135" t="s">
        <v>41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140</v>
      </c>
      <c r="AT177" s="138" t="s">
        <v>135</v>
      </c>
      <c r="AU177" s="138" t="s">
        <v>78</v>
      </c>
      <c r="AY177" s="16" t="s">
        <v>132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78</v>
      </c>
      <c r="BK177" s="139">
        <f>ROUND(I177*H177,2)</f>
        <v>0</v>
      </c>
      <c r="BL177" s="16" t="s">
        <v>140</v>
      </c>
      <c r="BM177" s="138" t="s">
        <v>535</v>
      </c>
    </row>
    <row r="178" spans="2:65" s="1" customFormat="1" ht="24.2" customHeight="1" x14ac:dyDescent="0.2">
      <c r="B178" s="126"/>
      <c r="C178" s="127" t="s">
        <v>200</v>
      </c>
      <c r="D178" s="127" t="s">
        <v>135</v>
      </c>
      <c r="E178" s="128" t="s">
        <v>323</v>
      </c>
      <c r="F178" s="129" t="s">
        <v>324</v>
      </c>
      <c r="G178" s="130" t="s">
        <v>321</v>
      </c>
      <c r="H178" s="131">
        <v>95</v>
      </c>
      <c r="I178" s="132"/>
      <c r="J178" s="133">
        <f>ROUND(I178*H178,2)</f>
        <v>0</v>
      </c>
      <c r="K178" s="129" t="s">
        <v>3</v>
      </c>
      <c r="L178" s="31"/>
      <c r="M178" s="170" t="s">
        <v>3</v>
      </c>
      <c r="N178" s="171" t="s">
        <v>41</v>
      </c>
      <c r="O178" s="172"/>
      <c r="P178" s="173">
        <f>O178*H178</f>
        <v>0</v>
      </c>
      <c r="Q178" s="173">
        <v>0</v>
      </c>
      <c r="R178" s="173">
        <f>Q178*H178</f>
        <v>0</v>
      </c>
      <c r="S178" s="173">
        <v>0</v>
      </c>
      <c r="T178" s="174">
        <f>S178*H178</f>
        <v>0</v>
      </c>
      <c r="AR178" s="138" t="s">
        <v>140</v>
      </c>
      <c r="AT178" s="138" t="s">
        <v>135</v>
      </c>
      <c r="AU178" s="138" t="s">
        <v>78</v>
      </c>
      <c r="AY178" s="16" t="s">
        <v>132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78</v>
      </c>
      <c r="BK178" s="139">
        <f>ROUND(I178*H178,2)</f>
        <v>0</v>
      </c>
      <c r="BL178" s="16" t="s">
        <v>140</v>
      </c>
      <c r="BM178" s="138" t="s">
        <v>536</v>
      </c>
    </row>
    <row r="179" spans="2:65" s="1" customFormat="1" ht="6.95" customHeight="1" x14ac:dyDescent="0.2">
      <c r="B179" s="40"/>
      <c r="C179" s="41"/>
      <c r="D179" s="41"/>
      <c r="E179" s="41"/>
      <c r="F179" s="41"/>
      <c r="G179" s="41"/>
      <c r="H179" s="41"/>
      <c r="I179" s="41"/>
      <c r="J179" s="41"/>
      <c r="K179" s="41"/>
      <c r="L179" s="31"/>
    </row>
  </sheetData>
  <autoFilter ref="C86:K178" xr:uid="{00000000-0009-0000-0000-000007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700-000000000000}"/>
    <hyperlink ref="F95" r:id="rId2" xr:uid="{00000000-0004-0000-0700-000001000000}"/>
    <hyperlink ref="F99" r:id="rId3" xr:uid="{00000000-0004-0000-0700-000002000000}"/>
    <hyperlink ref="F104" r:id="rId4" xr:uid="{00000000-0004-0000-0700-000003000000}"/>
    <hyperlink ref="F106" r:id="rId5" xr:uid="{00000000-0004-0000-0700-000004000000}"/>
    <hyperlink ref="F108" r:id="rId6" xr:uid="{00000000-0004-0000-0700-000005000000}"/>
    <hyperlink ref="F110" r:id="rId7" xr:uid="{00000000-0004-0000-0700-000006000000}"/>
    <hyperlink ref="F114" r:id="rId8" xr:uid="{00000000-0004-0000-0700-000007000000}"/>
    <hyperlink ref="F118" r:id="rId9" xr:uid="{00000000-0004-0000-0700-000008000000}"/>
    <hyperlink ref="F128" r:id="rId10" xr:uid="{00000000-0004-0000-0700-000009000000}"/>
    <hyperlink ref="F133" r:id="rId11" xr:uid="{00000000-0004-0000-0700-00000A000000}"/>
    <hyperlink ref="F135" r:id="rId12" xr:uid="{00000000-0004-0000-0700-00000B000000}"/>
    <hyperlink ref="F138" r:id="rId13" xr:uid="{00000000-0004-0000-0700-00000C000000}"/>
    <hyperlink ref="F142" r:id="rId14" xr:uid="{00000000-0004-0000-0700-00000D000000}"/>
    <hyperlink ref="F144" r:id="rId15" xr:uid="{00000000-0004-0000-0700-00000E000000}"/>
    <hyperlink ref="F147" r:id="rId16" xr:uid="{00000000-0004-0000-0700-00000F000000}"/>
    <hyperlink ref="F150" r:id="rId17" xr:uid="{00000000-0004-0000-0700-000010000000}"/>
    <hyperlink ref="F154" r:id="rId18" xr:uid="{00000000-0004-0000-0700-000011000000}"/>
    <hyperlink ref="F164" r:id="rId19" xr:uid="{00000000-0004-0000-0700-000012000000}"/>
    <hyperlink ref="F166" r:id="rId20" xr:uid="{00000000-0004-0000-0700-000013000000}"/>
    <hyperlink ref="F169" r:id="rId21" xr:uid="{00000000-0004-0000-0700-000014000000}"/>
    <hyperlink ref="F174" r:id="rId22" xr:uid="{00000000-0004-0000-07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7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7" t="s">
        <v>6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6" t="s">
        <v>101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 x14ac:dyDescent="0.2">
      <c r="B4" s="19"/>
      <c r="D4" s="20" t="s">
        <v>102</v>
      </c>
      <c r="L4" s="19"/>
      <c r="M4" s="84" t="s">
        <v>11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26.25" customHeight="1" x14ac:dyDescent="0.2">
      <c r="B7" s="19"/>
      <c r="E7" s="298" t="str">
        <f>'Rekapitulace stavby'!K6</f>
        <v>Milovice-Výměna oken v panelových domech, ulice Topolová, č.p. 594-596, 597-599, 614-615</v>
      </c>
      <c r="F7" s="299"/>
      <c r="G7" s="299"/>
      <c r="H7" s="299"/>
      <c r="L7" s="19"/>
    </row>
    <row r="8" spans="2:46" s="1" customFormat="1" ht="12" customHeight="1" x14ac:dyDescent="0.2">
      <c r="B8" s="31"/>
      <c r="D8" s="26" t="s">
        <v>103</v>
      </c>
      <c r="L8" s="31"/>
    </row>
    <row r="9" spans="2:46" s="1" customFormat="1" ht="16.5" customHeight="1" x14ac:dyDescent="0.2">
      <c r="B9" s="31"/>
      <c r="E9" s="260" t="s">
        <v>537</v>
      </c>
      <c r="F9" s="300"/>
      <c r="G9" s="300"/>
      <c r="H9" s="300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3</v>
      </c>
      <c r="I11" s="26" t="s">
        <v>19</v>
      </c>
      <c r="J11" s="24" t="s">
        <v>3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26</v>
      </c>
      <c r="I12" s="26" t="s">
        <v>22</v>
      </c>
      <c r="J12" s="48" t="str">
        <f>'Rekapitulace stavby'!AN8</f>
        <v>10. 8. 2022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24</v>
      </c>
      <c r="I14" s="26" t="s">
        <v>25</v>
      </c>
      <c r="J14" s="24" t="s">
        <v>3</v>
      </c>
      <c r="L14" s="31"/>
    </row>
    <row r="15" spans="2:46" s="1" customFormat="1" ht="18" customHeight="1" x14ac:dyDescent="0.2">
      <c r="B15" s="31"/>
      <c r="E15" s="24" t="s">
        <v>26</v>
      </c>
      <c r="I15" s="26" t="s">
        <v>27</v>
      </c>
      <c r="J15" s="24" t="s">
        <v>3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301" t="str">
        <f>'Rekapitulace stavby'!E14</f>
        <v>Vyplň údaj</v>
      </c>
      <c r="F18" s="281"/>
      <c r="G18" s="281"/>
      <c r="H18" s="281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30</v>
      </c>
      <c r="I20" s="26" t="s">
        <v>25</v>
      </c>
      <c r="J20" s="24" t="s">
        <v>3</v>
      </c>
      <c r="L20" s="31"/>
    </row>
    <row r="21" spans="2:12" s="1" customFormat="1" ht="18" customHeight="1" x14ac:dyDescent="0.2">
      <c r="B21" s="31"/>
      <c r="E21" s="24" t="s">
        <v>26</v>
      </c>
      <c r="I21" s="26" t="s">
        <v>27</v>
      </c>
      <c r="J21" s="24" t="s">
        <v>3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25</v>
      </c>
      <c r="J23" s="24" t="s">
        <v>3</v>
      </c>
      <c r="L23" s="31"/>
    </row>
    <row r="24" spans="2:12" s="1" customFormat="1" ht="18" customHeight="1" x14ac:dyDescent="0.2">
      <c r="B24" s="31"/>
      <c r="E24" s="24" t="s">
        <v>33</v>
      </c>
      <c r="I24" s="26" t="s">
        <v>27</v>
      </c>
      <c r="J24" s="24" t="s">
        <v>3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85"/>
      <c r="E27" s="286" t="s">
        <v>3</v>
      </c>
      <c r="F27" s="286"/>
      <c r="G27" s="286"/>
      <c r="H27" s="286"/>
      <c r="L27" s="85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 x14ac:dyDescent="0.2">
      <c r="B30" s="31"/>
      <c r="D30" s="86" t="s">
        <v>36</v>
      </c>
      <c r="J30" s="62">
        <f>ROUND(J87, 2)</f>
        <v>0</v>
      </c>
      <c r="L30" s="31"/>
    </row>
    <row r="31" spans="2:12" s="1" customFormat="1" ht="6.95" customHeight="1" x14ac:dyDescent="0.2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 x14ac:dyDescent="0.2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 x14ac:dyDescent="0.2">
      <c r="B33" s="31"/>
      <c r="D33" s="51" t="s">
        <v>40</v>
      </c>
      <c r="E33" s="26" t="s">
        <v>41</v>
      </c>
      <c r="F33" s="87">
        <f>ROUND((SUM(BE87:BE178)),  2)</f>
        <v>0</v>
      </c>
      <c r="I33" s="88">
        <v>0.21</v>
      </c>
      <c r="J33" s="87">
        <f>ROUND(((SUM(BE87:BE178))*I33),  2)</f>
        <v>0</v>
      </c>
      <c r="L33" s="31"/>
    </row>
    <row r="34" spans="2:12" s="1" customFormat="1" ht="14.45" customHeight="1" x14ac:dyDescent="0.2">
      <c r="B34" s="31"/>
      <c r="E34" s="26" t="s">
        <v>42</v>
      </c>
      <c r="F34" s="87">
        <f>ROUND((SUM(BF87:BF178)),  2)</f>
        <v>0</v>
      </c>
      <c r="I34" s="88">
        <v>0.15</v>
      </c>
      <c r="J34" s="87">
        <f>ROUND(((SUM(BF87:BF178))*I34),  2)</f>
        <v>0</v>
      </c>
      <c r="L34" s="31"/>
    </row>
    <row r="35" spans="2:12" s="1" customFormat="1" ht="14.45" hidden="1" customHeight="1" x14ac:dyDescent="0.2">
      <c r="B35" s="31"/>
      <c r="E35" s="26" t="s">
        <v>43</v>
      </c>
      <c r="F35" s="87">
        <f>ROUND((SUM(BG87:BG178)),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 x14ac:dyDescent="0.2">
      <c r="B36" s="31"/>
      <c r="E36" s="26" t="s">
        <v>44</v>
      </c>
      <c r="F36" s="87">
        <f>ROUND((SUM(BH87:BH178)),  2)</f>
        <v>0</v>
      </c>
      <c r="I36" s="88">
        <v>0.15</v>
      </c>
      <c r="J36" s="87">
        <f>0</f>
        <v>0</v>
      </c>
      <c r="L36" s="31"/>
    </row>
    <row r="37" spans="2:12" s="1" customFormat="1" ht="14.45" hidden="1" customHeight="1" x14ac:dyDescent="0.2">
      <c r="B37" s="31"/>
      <c r="E37" s="26" t="s">
        <v>45</v>
      </c>
      <c r="F37" s="87">
        <f>ROUND((SUM(BI87:BI178)),  2)</f>
        <v>0</v>
      </c>
      <c r="I37" s="88">
        <v>0</v>
      </c>
      <c r="J37" s="87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89"/>
      <c r="D39" s="90" t="s">
        <v>46</v>
      </c>
      <c r="E39" s="53"/>
      <c r="F39" s="53"/>
      <c r="G39" s="91" t="s">
        <v>47</v>
      </c>
      <c r="H39" s="92" t="s">
        <v>48</v>
      </c>
      <c r="I39" s="53"/>
      <c r="J39" s="93">
        <f>SUM(J30:J37)</f>
        <v>0</v>
      </c>
      <c r="K39" s="94"/>
      <c r="L39" s="31"/>
    </row>
    <row r="40" spans="2:12" s="1" customFormat="1" ht="14.4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 x14ac:dyDescent="0.2">
      <c r="B45" s="31"/>
      <c r="C45" s="20" t="s">
        <v>105</v>
      </c>
      <c r="L45" s="31"/>
    </row>
    <row r="46" spans="2:12" s="1" customFormat="1" ht="6.95" customHeight="1" x14ac:dyDescent="0.2">
      <c r="B46" s="31"/>
      <c r="L46" s="31"/>
    </row>
    <row r="47" spans="2:12" s="1" customFormat="1" ht="12" customHeight="1" x14ac:dyDescent="0.2">
      <c r="B47" s="31"/>
      <c r="C47" s="26" t="s">
        <v>16</v>
      </c>
      <c r="L47" s="31"/>
    </row>
    <row r="48" spans="2:12" s="1" customFormat="1" ht="26.25" customHeight="1" x14ac:dyDescent="0.2">
      <c r="B48" s="31"/>
      <c r="E48" s="298" t="str">
        <f>E7</f>
        <v>Milovice-Výměna oken v panelových domech, ulice Topolová, č.p. 594-596, 597-599, 614-615</v>
      </c>
      <c r="F48" s="299"/>
      <c r="G48" s="299"/>
      <c r="H48" s="299"/>
      <c r="L48" s="31"/>
    </row>
    <row r="49" spans="2:47" s="1" customFormat="1" ht="12" customHeight="1" x14ac:dyDescent="0.2">
      <c r="B49" s="31"/>
      <c r="C49" s="26" t="s">
        <v>103</v>
      </c>
      <c r="L49" s="31"/>
    </row>
    <row r="50" spans="2:47" s="1" customFormat="1" ht="16.5" customHeight="1" x14ac:dyDescent="0.2">
      <c r="B50" s="31"/>
      <c r="E50" s="260" t="str">
        <f>E9</f>
        <v>Objekt8 - 615</v>
      </c>
      <c r="F50" s="300"/>
      <c r="G50" s="300"/>
      <c r="H50" s="300"/>
      <c r="L50" s="31"/>
    </row>
    <row r="51" spans="2:47" s="1" customFormat="1" ht="6.95" customHeight="1" x14ac:dyDescent="0.2">
      <c r="B51" s="31"/>
      <c r="L51" s="31"/>
    </row>
    <row r="52" spans="2:47" s="1" customFormat="1" ht="12" customHeight="1" x14ac:dyDescent="0.2">
      <c r="B52" s="31"/>
      <c r="C52" s="26" t="s">
        <v>20</v>
      </c>
      <c r="F52" s="24" t="str">
        <f>F12</f>
        <v xml:space="preserve"> </v>
      </c>
      <c r="I52" s="26" t="s">
        <v>22</v>
      </c>
      <c r="J52" s="48" t="str">
        <f>IF(J12="","",J12)</f>
        <v>10. 8. 2022</v>
      </c>
      <c r="L52" s="31"/>
    </row>
    <row r="53" spans="2:47" s="1" customFormat="1" ht="6.95" customHeight="1" x14ac:dyDescent="0.2">
      <c r="B53" s="31"/>
      <c r="L53" s="31"/>
    </row>
    <row r="54" spans="2:47" s="1" customFormat="1" ht="15.2" customHeight="1" x14ac:dyDescent="0.2">
      <c r="B54" s="31"/>
      <c r="C54" s="26" t="s">
        <v>24</v>
      </c>
      <c r="F54" s="24" t="str">
        <f>E15</f>
        <v xml:space="preserve"> </v>
      </c>
      <c r="I54" s="26" t="s">
        <v>30</v>
      </c>
      <c r="J54" s="29" t="str">
        <f>E21</f>
        <v xml:space="preserve"> </v>
      </c>
      <c r="L54" s="31"/>
    </row>
    <row r="55" spans="2:47" s="1" customFormat="1" ht="15.2" customHeight="1" x14ac:dyDescent="0.2">
      <c r="B55" s="31"/>
      <c r="C55" s="26" t="s">
        <v>28</v>
      </c>
      <c r="F55" s="24" t="str">
        <f>IF(E18="","",E18)</f>
        <v>Vyplň údaj</v>
      </c>
      <c r="I55" s="26" t="s">
        <v>32</v>
      </c>
      <c r="J55" s="29" t="str">
        <f>E24</f>
        <v>Budgets4u s.r.o.</v>
      </c>
      <c r="L55" s="31"/>
    </row>
    <row r="56" spans="2:47" s="1" customFormat="1" ht="10.35" customHeight="1" x14ac:dyDescent="0.2">
      <c r="B56" s="31"/>
      <c r="L56" s="31"/>
    </row>
    <row r="57" spans="2:47" s="1" customFormat="1" ht="29.25" customHeight="1" x14ac:dyDescent="0.2">
      <c r="B57" s="31"/>
      <c r="C57" s="95" t="s">
        <v>106</v>
      </c>
      <c r="D57" s="89"/>
      <c r="E57" s="89"/>
      <c r="F57" s="89"/>
      <c r="G57" s="89"/>
      <c r="H57" s="89"/>
      <c r="I57" s="89"/>
      <c r="J57" s="96" t="s">
        <v>107</v>
      </c>
      <c r="K57" s="89"/>
      <c r="L57" s="31"/>
    </row>
    <row r="58" spans="2:47" s="1" customFormat="1" ht="10.35" customHeight="1" x14ac:dyDescent="0.2">
      <c r="B58" s="31"/>
      <c r="L58" s="31"/>
    </row>
    <row r="59" spans="2:47" s="1" customFormat="1" ht="22.9" customHeight="1" x14ac:dyDescent="0.2">
      <c r="B59" s="31"/>
      <c r="C59" s="97" t="s">
        <v>68</v>
      </c>
      <c r="J59" s="62">
        <f>J87</f>
        <v>0</v>
      </c>
      <c r="L59" s="31"/>
      <c r="AU59" s="16" t="s">
        <v>108</v>
      </c>
    </row>
    <row r="60" spans="2:47" s="8" customFormat="1" ht="24.95" customHeight="1" x14ac:dyDescent="0.2">
      <c r="B60" s="98"/>
      <c r="D60" s="99" t="s">
        <v>109</v>
      </c>
      <c r="E60" s="100"/>
      <c r="F60" s="100"/>
      <c r="G60" s="100"/>
      <c r="H60" s="100"/>
      <c r="I60" s="100"/>
      <c r="J60" s="101">
        <f>J88</f>
        <v>0</v>
      </c>
      <c r="L60" s="98"/>
    </row>
    <row r="61" spans="2:47" s="9" customFormat="1" ht="19.899999999999999" customHeight="1" x14ac:dyDescent="0.2">
      <c r="B61" s="102"/>
      <c r="D61" s="103" t="s">
        <v>110</v>
      </c>
      <c r="E61" s="104"/>
      <c r="F61" s="104"/>
      <c r="G61" s="104"/>
      <c r="H61" s="104"/>
      <c r="I61" s="104"/>
      <c r="J61" s="105">
        <f>J89</f>
        <v>0</v>
      </c>
      <c r="L61" s="102"/>
    </row>
    <row r="62" spans="2:47" s="9" customFormat="1" ht="19.899999999999999" customHeight="1" x14ac:dyDescent="0.2">
      <c r="B62" s="102"/>
      <c r="D62" s="103" t="s">
        <v>111</v>
      </c>
      <c r="E62" s="104"/>
      <c r="F62" s="104"/>
      <c r="G62" s="104"/>
      <c r="H62" s="104"/>
      <c r="I62" s="104"/>
      <c r="J62" s="105">
        <f>J102</f>
        <v>0</v>
      </c>
      <c r="L62" s="102"/>
    </row>
    <row r="63" spans="2:47" s="8" customFormat="1" ht="24.95" customHeight="1" x14ac:dyDescent="0.2">
      <c r="B63" s="98"/>
      <c r="D63" s="99" t="s">
        <v>112</v>
      </c>
      <c r="E63" s="100"/>
      <c r="F63" s="100"/>
      <c r="G63" s="100"/>
      <c r="H63" s="100"/>
      <c r="I63" s="100"/>
      <c r="J63" s="101">
        <f>J111</f>
        <v>0</v>
      </c>
      <c r="L63" s="98"/>
    </row>
    <row r="64" spans="2:47" s="9" customFormat="1" ht="19.899999999999999" customHeight="1" x14ac:dyDescent="0.2">
      <c r="B64" s="102"/>
      <c r="D64" s="103" t="s">
        <v>113</v>
      </c>
      <c r="E64" s="104"/>
      <c r="F64" s="104"/>
      <c r="G64" s="104"/>
      <c r="H64" s="104"/>
      <c r="I64" s="104"/>
      <c r="J64" s="105">
        <f>J112</f>
        <v>0</v>
      </c>
      <c r="L64" s="102"/>
    </row>
    <row r="65" spans="2:12" s="9" customFormat="1" ht="19.899999999999999" customHeight="1" x14ac:dyDescent="0.2">
      <c r="B65" s="102"/>
      <c r="D65" s="103" t="s">
        <v>114</v>
      </c>
      <c r="E65" s="104"/>
      <c r="F65" s="104"/>
      <c r="G65" s="104"/>
      <c r="H65" s="104"/>
      <c r="I65" s="104"/>
      <c r="J65" s="105">
        <f>J136</f>
        <v>0</v>
      </c>
      <c r="L65" s="102"/>
    </row>
    <row r="66" spans="2:12" s="9" customFormat="1" ht="19.899999999999999" customHeight="1" x14ac:dyDescent="0.2">
      <c r="B66" s="102"/>
      <c r="D66" s="103" t="s">
        <v>115</v>
      </c>
      <c r="E66" s="104"/>
      <c r="F66" s="104"/>
      <c r="G66" s="104"/>
      <c r="H66" s="104"/>
      <c r="I66" s="104"/>
      <c r="J66" s="105">
        <f>J167</f>
        <v>0</v>
      </c>
      <c r="L66" s="102"/>
    </row>
    <row r="67" spans="2:12" s="8" customFormat="1" ht="24.95" customHeight="1" x14ac:dyDescent="0.2">
      <c r="B67" s="98"/>
      <c r="D67" s="99" t="s">
        <v>116</v>
      </c>
      <c r="E67" s="100"/>
      <c r="F67" s="100"/>
      <c r="G67" s="100"/>
      <c r="H67" s="100"/>
      <c r="I67" s="100"/>
      <c r="J67" s="101">
        <f>J175</f>
        <v>0</v>
      </c>
      <c r="L67" s="98"/>
    </row>
    <row r="68" spans="2:12" s="1" customFormat="1" ht="21.75" customHeight="1" x14ac:dyDescent="0.2">
      <c r="B68" s="31"/>
      <c r="L68" s="31"/>
    </row>
    <row r="69" spans="2:12" s="1" customFormat="1" ht="6.95" customHeight="1" x14ac:dyDescent="0.2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5" customHeight="1" x14ac:dyDescent="0.2">
      <c r="B74" s="31"/>
      <c r="C74" s="20" t="s">
        <v>117</v>
      </c>
      <c r="L74" s="31"/>
    </row>
    <row r="75" spans="2:12" s="1" customFormat="1" ht="6.95" customHeight="1" x14ac:dyDescent="0.2">
      <c r="B75" s="31"/>
      <c r="L75" s="31"/>
    </row>
    <row r="76" spans="2:12" s="1" customFormat="1" ht="12" customHeight="1" x14ac:dyDescent="0.2">
      <c r="B76" s="31"/>
      <c r="C76" s="26" t="s">
        <v>16</v>
      </c>
      <c r="L76" s="31"/>
    </row>
    <row r="77" spans="2:12" s="1" customFormat="1" ht="26.25" customHeight="1" x14ac:dyDescent="0.2">
      <c r="B77" s="31"/>
      <c r="E77" s="298" t="str">
        <f>E7</f>
        <v>Milovice-Výměna oken v panelových domech, ulice Topolová, č.p. 594-596, 597-599, 614-615</v>
      </c>
      <c r="F77" s="299"/>
      <c r="G77" s="299"/>
      <c r="H77" s="299"/>
      <c r="L77" s="31"/>
    </row>
    <row r="78" spans="2:12" s="1" customFormat="1" ht="12" customHeight="1" x14ac:dyDescent="0.2">
      <c r="B78" s="31"/>
      <c r="C78" s="26" t="s">
        <v>103</v>
      </c>
      <c r="L78" s="31"/>
    </row>
    <row r="79" spans="2:12" s="1" customFormat="1" ht="16.5" customHeight="1" x14ac:dyDescent="0.2">
      <c r="B79" s="31"/>
      <c r="E79" s="260" t="str">
        <f>E9</f>
        <v>Objekt8 - 615</v>
      </c>
      <c r="F79" s="300"/>
      <c r="G79" s="300"/>
      <c r="H79" s="300"/>
      <c r="L79" s="31"/>
    </row>
    <row r="80" spans="2:12" s="1" customFormat="1" ht="6.95" customHeight="1" x14ac:dyDescent="0.2">
      <c r="B80" s="31"/>
      <c r="L80" s="31"/>
    </row>
    <row r="81" spans="2:65" s="1" customFormat="1" ht="12" customHeight="1" x14ac:dyDescent="0.2">
      <c r="B81" s="31"/>
      <c r="C81" s="26" t="s">
        <v>20</v>
      </c>
      <c r="F81" s="24" t="str">
        <f>F12</f>
        <v xml:space="preserve"> </v>
      </c>
      <c r="I81" s="26" t="s">
        <v>22</v>
      </c>
      <c r="J81" s="48" t="str">
        <f>IF(J12="","",J12)</f>
        <v>10. 8. 2022</v>
      </c>
      <c r="L81" s="31"/>
    </row>
    <row r="82" spans="2:65" s="1" customFormat="1" ht="6.95" customHeight="1" x14ac:dyDescent="0.2">
      <c r="B82" s="31"/>
      <c r="L82" s="31"/>
    </row>
    <row r="83" spans="2:65" s="1" customFormat="1" ht="15.2" customHeight="1" x14ac:dyDescent="0.2">
      <c r="B83" s="31"/>
      <c r="C83" s="26" t="s">
        <v>24</v>
      </c>
      <c r="F83" s="24" t="str">
        <f>E15</f>
        <v xml:space="preserve"> </v>
      </c>
      <c r="I83" s="26" t="s">
        <v>30</v>
      </c>
      <c r="J83" s="29" t="str">
        <f>E21</f>
        <v xml:space="preserve"> </v>
      </c>
      <c r="L83" s="31"/>
    </row>
    <row r="84" spans="2:65" s="1" customFormat="1" ht="15.2" customHeight="1" x14ac:dyDescent="0.2">
      <c r="B84" s="31"/>
      <c r="C84" s="26" t="s">
        <v>28</v>
      </c>
      <c r="F84" s="24" t="str">
        <f>IF(E18="","",E18)</f>
        <v>Vyplň údaj</v>
      </c>
      <c r="I84" s="26" t="s">
        <v>32</v>
      </c>
      <c r="J84" s="29" t="str">
        <f>E24</f>
        <v>Budgets4u s.r.o.</v>
      </c>
      <c r="L84" s="31"/>
    </row>
    <row r="85" spans="2:65" s="1" customFormat="1" ht="10.35" customHeight="1" x14ac:dyDescent="0.2">
      <c r="B85" s="31"/>
      <c r="L85" s="31"/>
    </row>
    <row r="86" spans="2:65" s="10" customFormat="1" ht="29.25" customHeight="1" x14ac:dyDescent="0.2">
      <c r="B86" s="106"/>
      <c r="C86" s="107" t="s">
        <v>118</v>
      </c>
      <c r="D86" s="108" t="s">
        <v>55</v>
      </c>
      <c r="E86" s="108" t="s">
        <v>51</v>
      </c>
      <c r="F86" s="108" t="s">
        <v>52</v>
      </c>
      <c r="G86" s="108" t="s">
        <v>119</v>
      </c>
      <c r="H86" s="108" t="s">
        <v>120</v>
      </c>
      <c r="I86" s="108" t="s">
        <v>121</v>
      </c>
      <c r="J86" s="108" t="s">
        <v>107</v>
      </c>
      <c r="K86" s="109" t="s">
        <v>122</v>
      </c>
      <c r="L86" s="106"/>
      <c r="M86" s="55" t="s">
        <v>3</v>
      </c>
      <c r="N86" s="56" t="s">
        <v>40</v>
      </c>
      <c r="O86" s="56" t="s">
        <v>123</v>
      </c>
      <c r="P86" s="56" t="s">
        <v>124</v>
      </c>
      <c r="Q86" s="56" t="s">
        <v>125</v>
      </c>
      <c r="R86" s="56" t="s">
        <v>126</v>
      </c>
      <c r="S86" s="56" t="s">
        <v>127</v>
      </c>
      <c r="T86" s="57" t="s">
        <v>128</v>
      </c>
    </row>
    <row r="87" spans="2:65" s="1" customFormat="1" ht="22.9" customHeight="1" x14ac:dyDescent="0.25">
      <c r="B87" s="31"/>
      <c r="C87" s="60" t="s">
        <v>129</v>
      </c>
      <c r="J87" s="110">
        <f>BK87</f>
        <v>0</v>
      </c>
      <c r="L87" s="31"/>
      <c r="M87" s="58"/>
      <c r="N87" s="49"/>
      <c r="O87" s="49"/>
      <c r="P87" s="111">
        <f>P88+P111+P175</f>
        <v>0</v>
      </c>
      <c r="Q87" s="49"/>
      <c r="R87" s="111">
        <f>R88+R111+R175</f>
        <v>4.3460275999999993</v>
      </c>
      <c r="S87" s="49"/>
      <c r="T87" s="112">
        <f>T88+T111+T175</f>
        <v>7.077394</v>
      </c>
      <c r="AT87" s="16" t="s">
        <v>69</v>
      </c>
      <c r="AU87" s="16" t="s">
        <v>108</v>
      </c>
      <c r="BK87" s="113">
        <f>BK88+BK111+BK175</f>
        <v>0</v>
      </c>
    </row>
    <row r="88" spans="2:65" s="11" customFormat="1" ht="25.9" customHeight="1" x14ac:dyDescent="0.2">
      <c r="B88" s="114"/>
      <c r="D88" s="115" t="s">
        <v>69</v>
      </c>
      <c r="E88" s="116" t="s">
        <v>130</v>
      </c>
      <c r="F88" s="116" t="s">
        <v>131</v>
      </c>
      <c r="I88" s="117"/>
      <c r="J88" s="118">
        <f>BK88</f>
        <v>0</v>
      </c>
      <c r="L88" s="114"/>
      <c r="M88" s="119"/>
      <c r="P88" s="120">
        <f>P89+P102</f>
        <v>0</v>
      </c>
      <c r="R88" s="120">
        <f>R89+R102</f>
        <v>0</v>
      </c>
      <c r="T88" s="121">
        <f>T89+T102</f>
        <v>6.70913</v>
      </c>
      <c r="AR88" s="115" t="s">
        <v>78</v>
      </c>
      <c r="AT88" s="122" t="s">
        <v>69</v>
      </c>
      <c r="AU88" s="122" t="s">
        <v>70</v>
      </c>
      <c r="AY88" s="115" t="s">
        <v>132</v>
      </c>
      <c r="BK88" s="123">
        <f>BK89+BK102</f>
        <v>0</v>
      </c>
    </row>
    <row r="89" spans="2:65" s="11" customFormat="1" ht="22.9" customHeight="1" x14ac:dyDescent="0.2">
      <c r="B89" s="114"/>
      <c r="D89" s="115" t="s">
        <v>69</v>
      </c>
      <c r="E89" s="124" t="s">
        <v>133</v>
      </c>
      <c r="F89" s="124" t="s">
        <v>134</v>
      </c>
      <c r="I89" s="117"/>
      <c r="J89" s="125">
        <f>BK89</f>
        <v>0</v>
      </c>
      <c r="L89" s="114"/>
      <c r="M89" s="119"/>
      <c r="P89" s="120">
        <f>SUM(P90:P101)</f>
        <v>0</v>
      </c>
      <c r="R89" s="120">
        <f>SUM(R90:R101)</f>
        <v>0</v>
      </c>
      <c r="T89" s="121">
        <f>SUM(T90:T101)</f>
        <v>6.70913</v>
      </c>
      <c r="AR89" s="115" t="s">
        <v>78</v>
      </c>
      <c r="AT89" s="122" t="s">
        <v>69</v>
      </c>
      <c r="AU89" s="122" t="s">
        <v>78</v>
      </c>
      <c r="AY89" s="115" t="s">
        <v>132</v>
      </c>
      <c r="BK89" s="123">
        <f>SUM(BK90:BK101)</f>
        <v>0</v>
      </c>
    </row>
    <row r="90" spans="2:65" s="1" customFormat="1" ht="33" customHeight="1" x14ac:dyDescent="0.2">
      <c r="B90" s="126"/>
      <c r="C90" s="127" t="s">
        <v>78</v>
      </c>
      <c r="D90" s="127" t="s">
        <v>135</v>
      </c>
      <c r="E90" s="128" t="s">
        <v>136</v>
      </c>
      <c r="F90" s="129" t="s">
        <v>137</v>
      </c>
      <c r="G90" s="130" t="s">
        <v>138</v>
      </c>
      <c r="H90" s="131">
        <v>20.52</v>
      </c>
      <c r="I90" s="132"/>
      <c r="J90" s="133">
        <f>ROUND(I90*H90,2)</f>
        <v>0</v>
      </c>
      <c r="K90" s="129" t="s">
        <v>139</v>
      </c>
      <c r="L90" s="31"/>
      <c r="M90" s="134" t="s">
        <v>3</v>
      </c>
      <c r="N90" s="135" t="s">
        <v>41</v>
      </c>
      <c r="P90" s="136">
        <f>O90*H90</f>
        <v>0</v>
      </c>
      <c r="Q90" s="136">
        <v>0</v>
      </c>
      <c r="R90" s="136">
        <f>Q90*H90</f>
        <v>0</v>
      </c>
      <c r="S90" s="136">
        <v>5.8999999999999997E-2</v>
      </c>
      <c r="T90" s="137">
        <f>S90*H90</f>
        <v>1.21068</v>
      </c>
      <c r="AR90" s="138" t="s">
        <v>140</v>
      </c>
      <c r="AT90" s="138" t="s">
        <v>135</v>
      </c>
      <c r="AU90" s="138" t="s">
        <v>80</v>
      </c>
      <c r="AY90" s="16" t="s">
        <v>132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6" t="s">
        <v>78</v>
      </c>
      <c r="BK90" s="139">
        <f>ROUND(I90*H90,2)</f>
        <v>0</v>
      </c>
      <c r="BL90" s="16" t="s">
        <v>140</v>
      </c>
      <c r="BM90" s="138" t="s">
        <v>538</v>
      </c>
    </row>
    <row r="91" spans="2:65" s="1" customFormat="1" ht="11.25" x14ac:dyDescent="0.2">
      <c r="B91" s="31"/>
      <c r="D91" s="140" t="s">
        <v>142</v>
      </c>
      <c r="F91" s="141" t="s">
        <v>143</v>
      </c>
      <c r="I91" s="142"/>
      <c r="L91" s="31"/>
      <c r="M91" s="143"/>
      <c r="T91" s="52"/>
      <c r="AT91" s="16" t="s">
        <v>142</v>
      </c>
      <c r="AU91" s="16" t="s">
        <v>80</v>
      </c>
    </row>
    <row r="92" spans="2:65" s="12" customFormat="1" ht="11.25" x14ac:dyDescent="0.2">
      <c r="B92" s="144"/>
      <c r="D92" s="145" t="s">
        <v>144</v>
      </c>
      <c r="E92" s="146" t="s">
        <v>3</v>
      </c>
      <c r="F92" s="147" t="s">
        <v>495</v>
      </c>
      <c r="H92" s="148">
        <v>20.52</v>
      </c>
      <c r="I92" s="149"/>
      <c r="L92" s="144"/>
      <c r="M92" s="150"/>
      <c r="T92" s="151"/>
      <c r="AT92" s="146" t="s">
        <v>144</v>
      </c>
      <c r="AU92" s="146" t="s">
        <v>80</v>
      </c>
      <c r="AV92" s="12" t="s">
        <v>80</v>
      </c>
      <c r="AW92" s="12" t="s">
        <v>31</v>
      </c>
      <c r="AX92" s="12" t="s">
        <v>70</v>
      </c>
      <c r="AY92" s="146" t="s">
        <v>132</v>
      </c>
    </row>
    <row r="93" spans="2:65" s="13" customFormat="1" ht="11.25" x14ac:dyDescent="0.2">
      <c r="B93" s="152"/>
      <c r="D93" s="145" t="s">
        <v>144</v>
      </c>
      <c r="E93" s="153" t="s">
        <v>3</v>
      </c>
      <c r="F93" s="154" t="s">
        <v>146</v>
      </c>
      <c r="H93" s="155">
        <v>20.52</v>
      </c>
      <c r="I93" s="156"/>
      <c r="L93" s="152"/>
      <c r="M93" s="157"/>
      <c r="T93" s="158"/>
      <c r="AT93" s="153" t="s">
        <v>144</v>
      </c>
      <c r="AU93" s="153" t="s">
        <v>80</v>
      </c>
      <c r="AV93" s="13" t="s">
        <v>140</v>
      </c>
      <c r="AW93" s="13" t="s">
        <v>31</v>
      </c>
      <c r="AX93" s="13" t="s">
        <v>78</v>
      </c>
      <c r="AY93" s="153" t="s">
        <v>132</v>
      </c>
    </row>
    <row r="94" spans="2:65" s="1" customFormat="1" ht="33" customHeight="1" x14ac:dyDescent="0.2">
      <c r="B94" s="126"/>
      <c r="C94" s="127" t="s">
        <v>80</v>
      </c>
      <c r="D94" s="127" t="s">
        <v>135</v>
      </c>
      <c r="E94" s="128" t="s">
        <v>147</v>
      </c>
      <c r="F94" s="129" t="s">
        <v>148</v>
      </c>
      <c r="G94" s="130" t="s">
        <v>138</v>
      </c>
      <c r="H94" s="131">
        <v>66.150000000000006</v>
      </c>
      <c r="I94" s="132"/>
      <c r="J94" s="133">
        <f>ROUND(I94*H94,2)</f>
        <v>0</v>
      </c>
      <c r="K94" s="129" t="s">
        <v>139</v>
      </c>
      <c r="L94" s="31"/>
      <c r="M94" s="134" t="s">
        <v>3</v>
      </c>
      <c r="N94" s="135" t="s">
        <v>41</v>
      </c>
      <c r="P94" s="136">
        <f>O94*H94</f>
        <v>0</v>
      </c>
      <c r="Q94" s="136">
        <v>0</v>
      </c>
      <c r="R94" s="136">
        <f>Q94*H94</f>
        <v>0</v>
      </c>
      <c r="S94" s="136">
        <v>5.0999999999999997E-2</v>
      </c>
      <c r="T94" s="137">
        <f>S94*H94</f>
        <v>3.37365</v>
      </c>
      <c r="AR94" s="138" t="s">
        <v>140</v>
      </c>
      <c r="AT94" s="138" t="s">
        <v>135</v>
      </c>
      <c r="AU94" s="138" t="s">
        <v>80</v>
      </c>
      <c r="AY94" s="16" t="s">
        <v>132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6" t="s">
        <v>78</v>
      </c>
      <c r="BK94" s="139">
        <f>ROUND(I94*H94,2)</f>
        <v>0</v>
      </c>
      <c r="BL94" s="16" t="s">
        <v>140</v>
      </c>
      <c r="BM94" s="138" t="s">
        <v>539</v>
      </c>
    </row>
    <row r="95" spans="2:65" s="1" customFormat="1" ht="11.25" x14ac:dyDescent="0.2">
      <c r="B95" s="31"/>
      <c r="D95" s="140" t="s">
        <v>142</v>
      </c>
      <c r="F95" s="141" t="s">
        <v>150</v>
      </c>
      <c r="I95" s="142"/>
      <c r="L95" s="31"/>
      <c r="M95" s="143"/>
      <c r="T95" s="52"/>
      <c r="AT95" s="16" t="s">
        <v>142</v>
      </c>
      <c r="AU95" s="16" t="s">
        <v>80</v>
      </c>
    </row>
    <row r="96" spans="2:65" s="12" customFormat="1" ht="11.25" x14ac:dyDescent="0.2">
      <c r="B96" s="144"/>
      <c r="D96" s="145" t="s">
        <v>144</v>
      </c>
      <c r="E96" s="146" t="s">
        <v>3</v>
      </c>
      <c r="F96" s="147" t="s">
        <v>497</v>
      </c>
      <c r="H96" s="148">
        <v>66.150000000000006</v>
      </c>
      <c r="I96" s="149"/>
      <c r="L96" s="144"/>
      <c r="M96" s="150"/>
      <c r="T96" s="151"/>
      <c r="AT96" s="146" t="s">
        <v>144</v>
      </c>
      <c r="AU96" s="146" t="s">
        <v>80</v>
      </c>
      <c r="AV96" s="12" t="s">
        <v>80</v>
      </c>
      <c r="AW96" s="12" t="s">
        <v>31</v>
      </c>
      <c r="AX96" s="12" t="s">
        <v>70</v>
      </c>
      <c r="AY96" s="146" t="s">
        <v>132</v>
      </c>
    </row>
    <row r="97" spans="2:65" s="13" customFormat="1" ht="11.25" x14ac:dyDescent="0.2">
      <c r="B97" s="152"/>
      <c r="D97" s="145" t="s">
        <v>144</v>
      </c>
      <c r="E97" s="153" t="s">
        <v>3</v>
      </c>
      <c r="F97" s="154" t="s">
        <v>146</v>
      </c>
      <c r="H97" s="155">
        <v>66.150000000000006</v>
      </c>
      <c r="I97" s="156"/>
      <c r="L97" s="152"/>
      <c r="M97" s="157"/>
      <c r="T97" s="158"/>
      <c r="AT97" s="153" t="s">
        <v>144</v>
      </c>
      <c r="AU97" s="153" t="s">
        <v>80</v>
      </c>
      <c r="AV97" s="13" t="s">
        <v>140</v>
      </c>
      <c r="AW97" s="13" t="s">
        <v>31</v>
      </c>
      <c r="AX97" s="13" t="s">
        <v>78</v>
      </c>
      <c r="AY97" s="153" t="s">
        <v>132</v>
      </c>
    </row>
    <row r="98" spans="2:65" s="1" customFormat="1" ht="33" customHeight="1" x14ac:dyDescent="0.2">
      <c r="B98" s="126"/>
      <c r="C98" s="127" t="s">
        <v>152</v>
      </c>
      <c r="D98" s="127" t="s">
        <v>135</v>
      </c>
      <c r="E98" s="128" t="s">
        <v>153</v>
      </c>
      <c r="F98" s="129" t="s">
        <v>154</v>
      </c>
      <c r="G98" s="130" t="s">
        <v>138</v>
      </c>
      <c r="H98" s="131">
        <v>25.6</v>
      </c>
      <c r="I98" s="132"/>
      <c r="J98" s="133">
        <f>ROUND(I98*H98,2)</f>
        <v>0</v>
      </c>
      <c r="K98" s="129" t="s">
        <v>139</v>
      </c>
      <c r="L98" s="31"/>
      <c r="M98" s="134" t="s">
        <v>3</v>
      </c>
      <c r="N98" s="135" t="s">
        <v>41</v>
      </c>
      <c r="P98" s="136">
        <f>O98*H98</f>
        <v>0</v>
      </c>
      <c r="Q98" s="136">
        <v>0</v>
      </c>
      <c r="R98" s="136">
        <f>Q98*H98</f>
        <v>0</v>
      </c>
      <c r="S98" s="136">
        <v>8.3000000000000004E-2</v>
      </c>
      <c r="T98" s="137">
        <f>S98*H98</f>
        <v>2.1248</v>
      </c>
      <c r="AR98" s="138" t="s">
        <v>140</v>
      </c>
      <c r="AT98" s="138" t="s">
        <v>135</v>
      </c>
      <c r="AU98" s="138" t="s">
        <v>80</v>
      </c>
      <c r="AY98" s="16" t="s">
        <v>132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6" t="s">
        <v>78</v>
      </c>
      <c r="BK98" s="139">
        <f>ROUND(I98*H98,2)</f>
        <v>0</v>
      </c>
      <c r="BL98" s="16" t="s">
        <v>140</v>
      </c>
      <c r="BM98" s="138" t="s">
        <v>540</v>
      </c>
    </row>
    <row r="99" spans="2:65" s="1" customFormat="1" ht="11.25" x14ac:dyDescent="0.2">
      <c r="B99" s="31"/>
      <c r="D99" s="140" t="s">
        <v>142</v>
      </c>
      <c r="F99" s="141" t="s">
        <v>156</v>
      </c>
      <c r="I99" s="142"/>
      <c r="L99" s="31"/>
      <c r="M99" s="143"/>
      <c r="T99" s="52"/>
      <c r="AT99" s="16" t="s">
        <v>142</v>
      </c>
      <c r="AU99" s="16" t="s">
        <v>80</v>
      </c>
    </row>
    <row r="100" spans="2:65" s="12" customFormat="1" ht="11.25" x14ac:dyDescent="0.2">
      <c r="B100" s="144"/>
      <c r="D100" s="145" t="s">
        <v>144</v>
      </c>
      <c r="E100" s="146" t="s">
        <v>3</v>
      </c>
      <c r="F100" s="147" t="s">
        <v>499</v>
      </c>
      <c r="H100" s="148">
        <v>25.6</v>
      </c>
      <c r="I100" s="149"/>
      <c r="L100" s="144"/>
      <c r="M100" s="150"/>
      <c r="T100" s="151"/>
      <c r="AT100" s="146" t="s">
        <v>144</v>
      </c>
      <c r="AU100" s="146" t="s">
        <v>80</v>
      </c>
      <c r="AV100" s="12" t="s">
        <v>80</v>
      </c>
      <c r="AW100" s="12" t="s">
        <v>31</v>
      </c>
      <c r="AX100" s="12" t="s">
        <v>70</v>
      </c>
      <c r="AY100" s="146" t="s">
        <v>132</v>
      </c>
    </row>
    <row r="101" spans="2:65" s="13" customFormat="1" ht="11.25" x14ac:dyDescent="0.2">
      <c r="B101" s="152"/>
      <c r="D101" s="145" t="s">
        <v>144</v>
      </c>
      <c r="E101" s="153" t="s">
        <v>3</v>
      </c>
      <c r="F101" s="154" t="s">
        <v>146</v>
      </c>
      <c r="H101" s="155">
        <v>25.6</v>
      </c>
      <c r="I101" s="156"/>
      <c r="L101" s="152"/>
      <c r="M101" s="157"/>
      <c r="T101" s="158"/>
      <c r="AT101" s="153" t="s">
        <v>144</v>
      </c>
      <c r="AU101" s="153" t="s">
        <v>80</v>
      </c>
      <c r="AV101" s="13" t="s">
        <v>140</v>
      </c>
      <c r="AW101" s="13" t="s">
        <v>31</v>
      </c>
      <c r="AX101" s="13" t="s">
        <v>78</v>
      </c>
      <c r="AY101" s="153" t="s">
        <v>132</v>
      </c>
    </row>
    <row r="102" spans="2:65" s="11" customFormat="1" ht="22.9" customHeight="1" x14ac:dyDescent="0.2">
      <c r="B102" s="114"/>
      <c r="D102" s="115" t="s">
        <v>69</v>
      </c>
      <c r="E102" s="124" t="s">
        <v>158</v>
      </c>
      <c r="F102" s="124" t="s">
        <v>159</v>
      </c>
      <c r="I102" s="117"/>
      <c r="J102" s="125">
        <f>BK102</f>
        <v>0</v>
      </c>
      <c r="L102" s="114"/>
      <c r="M102" s="119"/>
      <c r="P102" s="120">
        <f>SUM(P103:P110)</f>
        <v>0</v>
      </c>
      <c r="R102" s="120">
        <f>SUM(R103:R110)</f>
        <v>0</v>
      </c>
      <c r="T102" s="121">
        <f>SUM(T103:T110)</f>
        <v>0</v>
      </c>
      <c r="AR102" s="115" t="s">
        <v>78</v>
      </c>
      <c r="AT102" s="122" t="s">
        <v>69</v>
      </c>
      <c r="AU102" s="122" t="s">
        <v>78</v>
      </c>
      <c r="AY102" s="115" t="s">
        <v>132</v>
      </c>
      <c r="BK102" s="123">
        <f>SUM(BK103:BK110)</f>
        <v>0</v>
      </c>
    </row>
    <row r="103" spans="2:65" s="1" customFormat="1" ht="37.9" customHeight="1" x14ac:dyDescent="0.2">
      <c r="B103" s="126"/>
      <c r="C103" s="127" t="s">
        <v>140</v>
      </c>
      <c r="D103" s="127" t="s">
        <v>135</v>
      </c>
      <c r="E103" s="128" t="s">
        <v>160</v>
      </c>
      <c r="F103" s="129" t="s">
        <v>161</v>
      </c>
      <c r="G103" s="130" t="s">
        <v>162</v>
      </c>
      <c r="H103" s="131">
        <v>7.077</v>
      </c>
      <c r="I103" s="132"/>
      <c r="J103" s="133">
        <f>ROUND(I103*H103,2)</f>
        <v>0</v>
      </c>
      <c r="K103" s="129" t="s">
        <v>139</v>
      </c>
      <c r="L103" s="31"/>
      <c r="M103" s="134" t="s">
        <v>3</v>
      </c>
      <c r="N103" s="135" t="s">
        <v>41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140</v>
      </c>
      <c r="AT103" s="138" t="s">
        <v>135</v>
      </c>
      <c r="AU103" s="138" t="s">
        <v>80</v>
      </c>
      <c r="AY103" s="16" t="s">
        <v>132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6" t="s">
        <v>78</v>
      </c>
      <c r="BK103" s="139">
        <f>ROUND(I103*H103,2)</f>
        <v>0</v>
      </c>
      <c r="BL103" s="16" t="s">
        <v>140</v>
      </c>
      <c r="BM103" s="138" t="s">
        <v>541</v>
      </c>
    </row>
    <row r="104" spans="2:65" s="1" customFormat="1" ht="11.25" x14ac:dyDescent="0.2">
      <c r="B104" s="31"/>
      <c r="D104" s="140" t="s">
        <v>142</v>
      </c>
      <c r="F104" s="141" t="s">
        <v>164</v>
      </c>
      <c r="I104" s="142"/>
      <c r="L104" s="31"/>
      <c r="M104" s="143"/>
      <c r="T104" s="52"/>
      <c r="AT104" s="16" t="s">
        <v>142</v>
      </c>
      <c r="AU104" s="16" t="s">
        <v>80</v>
      </c>
    </row>
    <row r="105" spans="2:65" s="1" customFormat="1" ht="37.9" customHeight="1" x14ac:dyDescent="0.2">
      <c r="B105" s="126"/>
      <c r="C105" s="127" t="s">
        <v>165</v>
      </c>
      <c r="D105" s="127" t="s">
        <v>135</v>
      </c>
      <c r="E105" s="128" t="s">
        <v>166</v>
      </c>
      <c r="F105" s="129" t="s">
        <v>167</v>
      </c>
      <c r="G105" s="130" t="s">
        <v>162</v>
      </c>
      <c r="H105" s="131">
        <v>7.077</v>
      </c>
      <c r="I105" s="132"/>
      <c r="J105" s="133">
        <f>ROUND(I105*H105,2)</f>
        <v>0</v>
      </c>
      <c r="K105" s="129" t="s">
        <v>139</v>
      </c>
      <c r="L105" s="31"/>
      <c r="M105" s="134" t="s">
        <v>3</v>
      </c>
      <c r="N105" s="135" t="s">
        <v>41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140</v>
      </c>
      <c r="AT105" s="138" t="s">
        <v>135</v>
      </c>
      <c r="AU105" s="138" t="s">
        <v>80</v>
      </c>
      <c r="AY105" s="16" t="s">
        <v>132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6" t="s">
        <v>78</v>
      </c>
      <c r="BK105" s="139">
        <f>ROUND(I105*H105,2)</f>
        <v>0</v>
      </c>
      <c r="BL105" s="16" t="s">
        <v>140</v>
      </c>
      <c r="BM105" s="138" t="s">
        <v>542</v>
      </c>
    </row>
    <row r="106" spans="2:65" s="1" customFormat="1" ht="11.25" x14ac:dyDescent="0.2">
      <c r="B106" s="31"/>
      <c r="D106" s="140" t="s">
        <v>142</v>
      </c>
      <c r="F106" s="141" t="s">
        <v>169</v>
      </c>
      <c r="I106" s="142"/>
      <c r="L106" s="31"/>
      <c r="M106" s="143"/>
      <c r="T106" s="52"/>
      <c r="AT106" s="16" t="s">
        <v>142</v>
      </c>
      <c r="AU106" s="16" t="s">
        <v>80</v>
      </c>
    </row>
    <row r="107" spans="2:65" s="1" customFormat="1" ht="44.25" customHeight="1" x14ac:dyDescent="0.2">
      <c r="B107" s="126"/>
      <c r="C107" s="127" t="s">
        <v>170</v>
      </c>
      <c r="D107" s="127" t="s">
        <v>135</v>
      </c>
      <c r="E107" s="128" t="s">
        <v>171</v>
      </c>
      <c r="F107" s="129" t="s">
        <v>172</v>
      </c>
      <c r="G107" s="130" t="s">
        <v>162</v>
      </c>
      <c r="H107" s="131">
        <v>7.077</v>
      </c>
      <c r="I107" s="132"/>
      <c r="J107" s="133">
        <f>ROUND(I107*H107,2)</f>
        <v>0</v>
      </c>
      <c r="K107" s="129" t="s">
        <v>139</v>
      </c>
      <c r="L107" s="31"/>
      <c r="M107" s="134" t="s">
        <v>3</v>
      </c>
      <c r="N107" s="135" t="s">
        <v>41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140</v>
      </c>
      <c r="AT107" s="138" t="s">
        <v>135</v>
      </c>
      <c r="AU107" s="138" t="s">
        <v>80</v>
      </c>
      <c r="AY107" s="16" t="s">
        <v>132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6" t="s">
        <v>78</v>
      </c>
      <c r="BK107" s="139">
        <f>ROUND(I107*H107,2)</f>
        <v>0</v>
      </c>
      <c r="BL107" s="16" t="s">
        <v>140</v>
      </c>
      <c r="BM107" s="138" t="s">
        <v>543</v>
      </c>
    </row>
    <row r="108" spans="2:65" s="1" customFormat="1" ht="11.25" x14ac:dyDescent="0.2">
      <c r="B108" s="31"/>
      <c r="D108" s="140" t="s">
        <v>142</v>
      </c>
      <c r="F108" s="141" t="s">
        <v>174</v>
      </c>
      <c r="I108" s="142"/>
      <c r="L108" s="31"/>
      <c r="M108" s="143"/>
      <c r="T108" s="52"/>
      <c r="AT108" s="16" t="s">
        <v>142</v>
      </c>
      <c r="AU108" s="16" t="s">
        <v>80</v>
      </c>
    </row>
    <row r="109" spans="2:65" s="1" customFormat="1" ht="44.25" customHeight="1" x14ac:dyDescent="0.2">
      <c r="B109" s="126"/>
      <c r="C109" s="127" t="s">
        <v>175</v>
      </c>
      <c r="D109" s="127" t="s">
        <v>135</v>
      </c>
      <c r="E109" s="128" t="s">
        <v>176</v>
      </c>
      <c r="F109" s="129" t="s">
        <v>177</v>
      </c>
      <c r="G109" s="130" t="s">
        <v>162</v>
      </c>
      <c r="H109" s="131">
        <v>7.077</v>
      </c>
      <c r="I109" s="132"/>
      <c r="J109" s="133">
        <f>ROUND(I109*H109,2)</f>
        <v>0</v>
      </c>
      <c r="K109" s="129" t="s">
        <v>139</v>
      </c>
      <c r="L109" s="31"/>
      <c r="M109" s="134" t="s">
        <v>3</v>
      </c>
      <c r="N109" s="135" t="s">
        <v>41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140</v>
      </c>
      <c r="AT109" s="138" t="s">
        <v>135</v>
      </c>
      <c r="AU109" s="138" t="s">
        <v>80</v>
      </c>
      <c r="AY109" s="16" t="s">
        <v>132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6" t="s">
        <v>78</v>
      </c>
      <c r="BK109" s="139">
        <f>ROUND(I109*H109,2)</f>
        <v>0</v>
      </c>
      <c r="BL109" s="16" t="s">
        <v>140</v>
      </c>
      <c r="BM109" s="138" t="s">
        <v>544</v>
      </c>
    </row>
    <row r="110" spans="2:65" s="1" customFormat="1" ht="11.25" x14ac:dyDescent="0.2">
      <c r="B110" s="31"/>
      <c r="D110" s="140" t="s">
        <v>142</v>
      </c>
      <c r="F110" s="141" t="s">
        <v>179</v>
      </c>
      <c r="I110" s="142"/>
      <c r="L110" s="31"/>
      <c r="M110" s="143"/>
      <c r="T110" s="52"/>
      <c r="AT110" s="16" t="s">
        <v>142</v>
      </c>
      <c r="AU110" s="16" t="s">
        <v>80</v>
      </c>
    </row>
    <row r="111" spans="2:65" s="11" customFormat="1" ht="25.9" customHeight="1" x14ac:dyDescent="0.2">
      <c r="B111" s="114"/>
      <c r="D111" s="115" t="s">
        <v>69</v>
      </c>
      <c r="E111" s="116" t="s">
        <v>180</v>
      </c>
      <c r="F111" s="116" t="s">
        <v>181</v>
      </c>
      <c r="I111" s="117"/>
      <c r="J111" s="118">
        <f>BK111</f>
        <v>0</v>
      </c>
      <c r="L111" s="114"/>
      <c r="M111" s="119"/>
      <c r="P111" s="120">
        <f>P112+P136+P167</f>
        <v>0</v>
      </c>
      <c r="R111" s="120">
        <f>R112+R136+R167</f>
        <v>4.3460275999999993</v>
      </c>
      <c r="T111" s="121">
        <f>T112+T136+T167</f>
        <v>0.36826400000000004</v>
      </c>
      <c r="AR111" s="115" t="s">
        <v>80</v>
      </c>
      <c r="AT111" s="122" t="s">
        <v>69</v>
      </c>
      <c r="AU111" s="122" t="s">
        <v>70</v>
      </c>
      <c r="AY111" s="115" t="s">
        <v>132</v>
      </c>
      <c r="BK111" s="123">
        <f>BK112+BK136+BK167</f>
        <v>0</v>
      </c>
    </row>
    <row r="112" spans="2:65" s="11" customFormat="1" ht="22.9" customHeight="1" x14ac:dyDescent="0.2">
      <c r="B112" s="114"/>
      <c r="D112" s="115" t="s">
        <v>69</v>
      </c>
      <c r="E112" s="124" t="s">
        <v>182</v>
      </c>
      <c r="F112" s="124" t="s">
        <v>183</v>
      </c>
      <c r="I112" s="117"/>
      <c r="J112" s="125">
        <f>BK112</f>
        <v>0</v>
      </c>
      <c r="L112" s="114"/>
      <c r="M112" s="119"/>
      <c r="P112" s="120">
        <f>SUM(P113:P135)</f>
        <v>0</v>
      </c>
      <c r="R112" s="120">
        <f>SUM(R113:R135)</f>
        <v>6.7659999999999984E-2</v>
      </c>
      <c r="T112" s="121">
        <f>SUM(T113:T135)</f>
        <v>0.13226400000000002</v>
      </c>
      <c r="AR112" s="115" t="s">
        <v>80</v>
      </c>
      <c r="AT112" s="122" t="s">
        <v>69</v>
      </c>
      <c r="AU112" s="122" t="s">
        <v>78</v>
      </c>
      <c r="AY112" s="115" t="s">
        <v>132</v>
      </c>
      <c r="BK112" s="123">
        <f>SUM(BK113:BK135)</f>
        <v>0</v>
      </c>
    </row>
    <row r="113" spans="2:65" s="1" customFormat="1" ht="24.2" customHeight="1" x14ac:dyDescent="0.2">
      <c r="B113" s="126"/>
      <c r="C113" s="127" t="s">
        <v>184</v>
      </c>
      <c r="D113" s="127" t="s">
        <v>135</v>
      </c>
      <c r="E113" s="128" t="s">
        <v>185</v>
      </c>
      <c r="F113" s="129" t="s">
        <v>186</v>
      </c>
      <c r="G113" s="130" t="s">
        <v>187</v>
      </c>
      <c r="H113" s="131">
        <v>79.2</v>
      </c>
      <c r="I113" s="132"/>
      <c r="J113" s="133">
        <f>ROUND(I113*H113,2)</f>
        <v>0</v>
      </c>
      <c r="K113" s="129" t="s">
        <v>139</v>
      </c>
      <c r="L113" s="31"/>
      <c r="M113" s="134" t="s">
        <v>3</v>
      </c>
      <c r="N113" s="135" t="s">
        <v>41</v>
      </c>
      <c r="P113" s="136">
        <f>O113*H113</f>
        <v>0</v>
      </c>
      <c r="Q113" s="136">
        <v>0</v>
      </c>
      <c r="R113" s="136">
        <f>Q113*H113</f>
        <v>0</v>
      </c>
      <c r="S113" s="136">
        <v>1.67E-3</v>
      </c>
      <c r="T113" s="137">
        <f>S113*H113</f>
        <v>0.13226400000000002</v>
      </c>
      <c r="AR113" s="138" t="s">
        <v>188</v>
      </c>
      <c r="AT113" s="138" t="s">
        <v>135</v>
      </c>
      <c r="AU113" s="138" t="s">
        <v>80</v>
      </c>
      <c r="AY113" s="16" t="s">
        <v>132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6" t="s">
        <v>78</v>
      </c>
      <c r="BK113" s="139">
        <f>ROUND(I113*H113,2)</f>
        <v>0</v>
      </c>
      <c r="BL113" s="16" t="s">
        <v>188</v>
      </c>
      <c r="BM113" s="138" t="s">
        <v>545</v>
      </c>
    </row>
    <row r="114" spans="2:65" s="1" customFormat="1" ht="11.25" x14ac:dyDescent="0.2">
      <c r="B114" s="31"/>
      <c r="D114" s="140" t="s">
        <v>142</v>
      </c>
      <c r="F114" s="141" t="s">
        <v>190</v>
      </c>
      <c r="I114" s="142"/>
      <c r="L114" s="31"/>
      <c r="M114" s="143"/>
      <c r="T114" s="52"/>
      <c r="AT114" s="16" t="s">
        <v>142</v>
      </c>
      <c r="AU114" s="16" t="s">
        <v>80</v>
      </c>
    </row>
    <row r="115" spans="2:65" s="12" customFormat="1" ht="11.25" x14ac:dyDescent="0.2">
      <c r="B115" s="144"/>
      <c r="D115" s="145" t="s">
        <v>144</v>
      </c>
      <c r="E115" s="146" t="s">
        <v>3</v>
      </c>
      <c r="F115" s="147" t="s">
        <v>505</v>
      </c>
      <c r="H115" s="148">
        <v>79.2</v>
      </c>
      <c r="I115" s="149"/>
      <c r="L115" s="144"/>
      <c r="M115" s="150"/>
      <c r="T115" s="151"/>
      <c r="AT115" s="146" t="s">
        <v>144</v>
      </c>
      <c r="AU115" s="146" t="s">
        <v>80</v>
      </c>
      <c r="AV115" s="12" t="s">
        <v>80</v>
      </c>
      <c r="AW115" s="12" t="s">
        <v>31</v>
      </c>
      <c r="AX115" s="12" t="s">
        <v>70</v>
      </c>
      <c r="AY115" s="146" t="s">
        <v>132</v>
      </c>
    </row>
    <row r="116" spans="2:65" s="13" customFormat="1" ht="11.25" x14ac:dyDescent="0.2">
      <c r="B116" s="152"/>
      <c r="D116" s="145" t="s">
        <v>144</v>
      </c>
      <c r="E116" s="153" t="s">
        <v>3</v>
      </c>
      <c r="F116" s="154" t="s">
        <v>146</v>
      </c>
      <c r="H116" s="155">
        <v>79.2</v>
      </c>
      <c r="I116" s="156"/>
      <c r="L116" s="152"/>
      <c r="M116" s="157"/>
      <c r="T116" s="158"/>
      <c r="AT116" s="153" t="s">
        <v>144</v>
      </c>
      <c r="AU116" s="153" t="s">
        <v>80</v>
      </c>
      <c r="AV116" s="13" t="s">
        <v>140</v>
      </c>
      <c r="AW116" s="13" t="s">
        <v>31</v>
      </c>
      <c r="AX116" s="13" t="s">
        <v>78</v>
      </c>
      <c r="AY116" s="153" t="s">
        <v>132</v>
      </c>
    </row>
    <row r="117" spans="2:65" s="1" customFormat="1" ht="24.2" customHeight="1" x14ac:dyDescent="0.2">
      <c r="B117" s="126"/>
      <c r="C117" s="127" t="s">
        <v>133</v>
      </c>
      <c r="D117" s="127" t="s">
        <v>135</v>
      </c>
      <c r="E117" s="128" t="s">
        <v>192</v>
      </c>
      <c r="F117" s="129" t="s">
        <v>193</v>
      </c>
      <c r="G117" s="130" t="s">
        <v>187</v>
      </c>
      <c r="H117" s="131">
        <v>70</v>
      </c>
      <c r="I117" s="132"/>
      <c r="J117" s="133">
        <f>ROUND(I117*H117,2)</f>
        <v>0</v>
      </c>
      <c r="K117" s="129" t="s">
        <v>139</v>
      </c>
      <c r="L117" s="31"/>
      <c r="M117" s="134" t="s">
        <v>3</v>
      </c>
      <c r="N117" s="135" t="s">
        <v>41</v>
      </c>
      <c r="P117" s="136">
        <f>O117*H117</f>
        <v>0</v>
      </c>
      <c r="Q117" s="136">
        <v>4.0000000000000003E-5</v>
      </c>
      <c r="R117" s="136">
        <f>Q117*H117</f>
        <v>2.8000000000000004E-3</v>
      </c>
      <c r="S117" s="136">
        <v>0</v>
      </c>
      <c r="T117" s="137">
        <f>S117*H117</f>
        <v>0</v>
      </c>
      <c r="AR117" s="138" t="s">
        <v>188</v>
      </c>
      <c r="AT117" s="138" t="s">
        <v>135</v>
      </c>
      <c r="AU117" s="138" t="s">
        <v>80</v>
      </c>
      <c r="AY117" s="16" t="s">
        <v>132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6" t="s">
        <v>78</v>
      </c>
      <c r="BK117" s="139">
        <f>ROUND(I117*H117,2)</f>
        <v>0</v>
      </c>
      <c r="BL117" s="16" t="s">
        <v>188</v>
      </c>
      <c r="BM117" s="138" t="s">
        <v>546</v>
      </c>
    </row>
    <row r="118" spans="2:65" s="1" customFormat="1" ht="11.25" x14ac:dyDescent="0.2">
      <c r="B118" s="31"/>
      <c r="D118" s="140" t="s">
        <v>142</v>
      </c>
      <c r="F118" s="141" t="s">
        <v>195</v>
      </c>
      <c r="I118" s="142"/>
      <c r="L118" s="31"/>
      <c r="M118" s="143"/>
      <c r="T118" s="52"/>
      <c r="AT118" s="16" t="s">
        <v>142</v>
      </c>
      <c r="AU118" s="16" t="s">
        <v>80</v>
      </c>
    </row>
    <row r="119" spans="2:65" s="1" customFormat="1" ht="24.2" customHeight="1" x14ac:dyDescent="0.2">
      <c r="B119" s="126"/>
      <c r="C119" s="159" t="s">
        <v>196</v>
      </c>
      <c r="D119" s="159" t="s">
        <v>197</v>
      </c>
      <c r="E119" s="160" t="s">
        <v>198</v>
      </c>
      <c r="F119" s="161" t="s">
        <v>199</v>
      </c>
      <c r="G119" s="162" t="s">
        <v>187</v>
      </c>
      <c r="H119" s="163">
        <v>70</v>
      </c>
      <c r="I119" s="164"/>
      <c r="J119" s="165">
        <f>ROUND(I119*H119,2)</f>
        <v>0</v>
      </c>
      <c r="K119" s="161" t="s">
        <v>3</v>
      </c>
      <c r="L119" s="166"/>
      <c r="M119" s="167" t="s">
        <v>3</v>
      </c>
      <c r="N119" s="168" t="s">
        <v>41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200</v>
      </c>
      <c r="AT119" s="138" t="s">
        <v>197</v>
      </c>
      <c r="AU119" s="138" t="s">
        <v>80</v>
      </c>
      <c r="AY119" s="16" t="s">
        <v>132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6" t="s">
        <v>78</v>
      </c>
      <c r="BK119" s="139">
        <f>ROUND(I119*H119,2)</f>
        <v>0</v>
      </c>
      <c r="BL119" s="16" t="s">
        <v>188</v>
      </c>
      <c r="BM119" s="138" t="s">
        <v>547</v>
      </c>
    </row>
    <row r="120" spans="2:65" s="12" customFormat="1" ht="11.25" x14ac:dyDescent="0.2">
      <c r="B120" s="144"/>
      <c r="D120" s="145" t="s">
        <v>144</v>
      </c>
      <c r="E120" s="146" t="s">
        <v>3</v>
      </c>
      <c r="F120" s="147" t="s">
        <v>202</v>
      </c>
      <c r="H120" s="148">
        <v>42</v>
      </c>
      <c r="I120" s="149"/>
      <c r="L120" s="144"/>
      <c r="M120" s="150"/>
      <c r="T120" s="151"/>
      <c r="AT120" s="146" t="s">
        <v>144</v>
      </c>
      <c r="AU120" s="146" t="s">
        <v>80</v>
      </c>
      <c r="AV120" s="12" t="s">
        <v>80</v>
      </c>
      <c r="AW120" s="12" t="s">
        <v>31</v>
      </c>
      <c r="AX120" s="12" t="s">
        <v>70</v>
      </c>
      <c r="AY120" s="146" t="s">
        <v>132</v>
      </c>
    </row>
    <row r="121" spans="2:65" s="12" customFormat="1" ht="11.25" x14ac:dyDescent="0.2">
      <c r="B121" s="144"/>
      <c r="D121" s="145" t="s">
        <v>144</v>
      </c>
      <c r="E121" s="146" t="s">
        <v>3</v>
      </c>
      <c r="F121" s="147" t="s">
        <v>508</v>
      </c>
      <c r="H121" s="148">
        <v>28</v>
      </c>
      <c r="I121" s="149"/>
      <c r="L121" s="144"/>
      <c r="M121" s="150"/>
      <c r="T121" s="151"/>
      <c r="AT121" s="146" t="s">
        <v>144</v>
      </c>
      <c r="AU121" s="146" t="s">
        <v>80</v>
      </c>
      <c r="AV121" s="12" t="s">
        <v>80</v>
      </c>
      <c r="AW121" s="12" t="s">
        <v>31</v>
      </c>
      <c r="AX121" s="12" t="s">
        <v>70</v>
      </c>
      <c r="AY121" s="146" t="s">
        <v>132</v>
      </c>
    </row>
    <row r="122" spans="2:65" s="13" customFormat="1" ht="11.25" x14ac:dyDescent="0.2">
      <c r="B122" s="152"/>
      <c r="D122" s="145" t="s">
        <v>144</v>
      </c>
      <c r="E122" s="153" t="s">
        <v>3</v>
      </c>
      <c r="F122" s="154" t="s">
        <v>146</v>
      </c>
      <c r="H122" s="155">
        <v>70</v>
      </c>
      <c r="I122" s="156"/>
      <c r="L122" s="152"/>
      <c r="M122" s="157"/>
      <c r="T122" s="158"/>
      <c r="AT122" s="153" t="s">
        <v>144</v>
      </c>
      <c r="AU122" s="153" t="s">
        <v>80</v>
      </c>
      <c r="AV122" s="13" t="s">
        <v>140</v>
      </c>
      <c r="AW122" s="13" t="s">
        <v>31</v>
      </c>
      <c r="AX122" s="13" t="s">
        <v>78</v>
      </c>
      <c r="AY122" s="153" t="s">
        <v>132</v>
      </c>
    </row>
    <row r="123" spans="2:65" s="1" customFormat="1" ht="24.2" customHeight="1" x14ac:dyDescent="0.2">
      <c r="B123" s="126"/>
      <c r="C123" s="159" t="s">
        <v>204</v>
      </c>
      <c r="D123" s="159" t="s">
        <v>197</v>
      </c>
      <c r="E123" s="160" t="s">
        <v>205</v>
      </c>
      <c r="F123" s="161" t="s">
        <v>206</v>
      </c>
      <c r="G123" s="162" t="s">
        <v>207</v>
      </c>
      <c r="H123" s="163">
        <v>56</v>
      </c>
      <c r="I123" s="164"/>
      <c r="J123" s="165">
        <f>ROUND(I123*H123,2)</f>
        <v>0</v>
      </c>
      <c r="K123" s="161" t="s">
        <v>3</v>
      </c>
      <c r="L123" s="166"/>
      <c r="M123" s="167" t="s">
        <v>3</v>
      </c>
      <c r="N123" s="168" t="s">
        <v>41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200</v>
      </c>
      <c r="AT123" s="138" t="s">
        <v>197</v>
      </c>
      <c r="AU123" s="138" t="s">
        <v>80</v>
      </c>
      <c r="AY123" s="16" t="s">
        <v>132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6" t="s">
        <v>78</v>
      </c>
      <c r="BK123" s="139">
        <f>ROUND(I123*H123,2)</f>
        <v>0</v>
      </c>
      <c r="BL123" s="16" t="s">
        <v>188</v>
      </c>
      <c r="BM123" s="138" t="s">
        <v>548</v>
      </c>
    </row>
    <row r="124" spans="2:65" s="12" customFormat="1" ht="11.25" x14ac:dyDescent="0.2">
      <c r="B124" s="144"/>
      <c r="D124" s="145" t="s">
        <v>144</v>
      </c>
      <c r="E124" s="146" t="s">
        <v>3</v>
      </c>
      <c r="F124" s="147" t="s">
        <v>209</v>
      </c>
      <c r="H124" s="148">
        <v>24</v>
      </c>
      <c r="I124" s="149"/>
      <c r="L124" s="144"/>
      <c r="M124" s="150"/>
      <c r="T124" s="151"/>
      <c r="AT124" s="146" t="s">
        <v>144</v>
      </c>
      <c r="AU124" s="146" t="s">
        <v>80</v>
      </c>
      <c r="AV124" s="12" t="s">
        <v>80</v>
      </c>
      <c r="AW124" s="12" t="s">
        <v>31</v>
      </c>
      <c r="AX124" s="12" t="s">
        <v>70</v>
      </c>
      <c r="AY124" s="146" t="s">
        <v>132</v>
      </c>
    </row>
    <row r="125" spans="2:65" s="12" customFormat="1" ht="11.25" x14ac:dyDescent="0.2">
      <c r="B125" s="144"/>
      <c r="D125" s="145" t="s">
        <v>144</v>
      </c>
      <c r="E125" s="146" t="s">
        <v>3</v>
      </c>
      <c r="F125" s="147" t="s">
        <v>510</v>
      </c>
      <c r="H125" s="148">
        <v>32</v>
      </c>
      <c r="I125" s="149"/>
      <c r="L125" s="144"/>
      <c r="M125" s="150"/>
      <c r="T125" s="151"/>
      <c r="AT125" s="146" t="s">
        <v>144</v>
      </c>
      <c r="AU125" s="146" t="s">
        <v>80</v>
      </c>
      <c r="AV125" s="12" t="s">
        <v>80</v>
      </c>
      <c r="AW125" s="12" t="s">
        <v>31</v>
      </c>
      <c r="AX125" s="12" t="s">
        <v>70</v>
      </c>
      <c r="AY125" s="146" t="s">
        <v>132</v>
      </c>
    </row>
    <row r="126" spans="2:65" s="13" customFormat="1" ht="11.25" x14ac:dyDescent="0.2">
      <c r="B126" s="152"/>
      <c r="D126" s="145" t="s">
        <v>144</v>
      </c>
      <c r="E126" s="153" t="s">
        <v>3</v>
      </c>
      <c r="F126" s="154" t="s">
        <v>146</v>
      </c>
      <c r="H126" s="155">
        <v>56</v>
      </c>
      <c r="I126" s="156"/>
      <c r="L126" s="152"/>
      <c r="M126" s="157"/>
      <c r="T126" s="158"/>
      <c r="AT126" s="153" t="s">
        <v>144</v>
      </c>
      <c r="AU126" s="153" t="s">
        <v>80</v>
      </c>
      <c r="AV126" s="13" t="s">
        <v>140</v>
      </c>
      <c r="AW126" s="13" t="s">
        <v>31</v>
      </c>
      <c r="AX126" s="13" t="s">
        <v>78</v>
      </c>
      <c r="AY126" s="153" t="s">
        <v>132</v>
      </c>
    </row>
    <row r="127" spans="2:65" s="1" customFormat="1" ht="37.9" customHeight="1" x14ac:dyDescent="0.2">
      <c r="B127" s="126"/>
      <c r="C127" s="127" t="s">
        <v>211</v>
      </c>
      <c r="D127" s="127" t="s">
        <v>135</v>
      </c>
      <c r="E127" s="128" t="s">
        <v>212</v>
      </c>
      <c r="F127" s="129" t="s">
        <v>213</v>
      </c>
      <c r="G127" s="130" t="s">
        <v>187</v>
      </c>
      <c r="H127" s="131">
        <v>9.1999999999999993</v>
      </c>
      <c r="I127" s="132"/>
      <c r="J127" s="133">
        <f>ROUND(I127*H127,2)</f>
        <v>0</v>
      </c>
      <c r="K127" s="129" t="s">
        <v>139</v>
      </c>
      <c r="L127" s="31"/>
      <c r="M127" s="134" t="s">
        <v>3</v>
      </c>
      <c r="N127" s="135" t="s">
        <v>41</v>
      </c>
      <c r="P127" s="136">
        <f>O127*H127</f>
        <v>0</v>
      </c>
      <c r="Q127" s="136">
        <v>7.0499999999999998E-3</v>
      </c>
      <c r="R127" s="136">
        <f>Q127*H127</f>
        <v>6.4859999999999987E-2</v>
      </c>
      <c r="S127" s="136">
        <v>0</v>
      </c>
      <c r="T127" s="137">
        <f>S127*H127</f>
        <v>0</v>
      </c>
      <c r="AR127" s="138" t="s">
        <v>188</v>
      </c>
      <c r="AT127" s="138" t="s">
        <v>135</v>
      </c>
      <c r="AU127" s="138" t="s">
        <v>80</v>
      </c>
      <c r="AY127" s="16" t="s">
        <v>132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6" t="s">
        <v>78</v>
      </c>
      <c r="BK127" s="139">
        <f>ROUND(I127*H127,2)</f>
        <v>0</v>
      </c>
      <c r="BL127" s="16" t="s">
        <v>188</v>
      </c>
      <c r="BM127" s="138" t="s">
        <v>549</v>
      </c>
    </row>
    <row r="128" spans="2:65" s="1" customFormat="1" ht="11.25" x14ac:dyDescent="0.2">
      <c r="B128" s="31"/>
      <c r="D128" s="140" t="s">
        <v>142</v>
      </c>
      <c r="F128" s="141" t="s">
        <v>215</v>
      </c>
      <c r="I128" s="142"/>
      <c r="L128" s="31"/>
      <c r="M128" s="143"/>
      <c r="T128" s="52"/>
      <c r="AT128" s="16" t="s">
        <v>142</v>
      </c>
      <c r="AU128" s="16" t="s">
        <v>80</v>
      </c>
    </row>
    <row r="129" spans="2:65" s="1" customFormat="1" ht="19.5" x14ac:dyDescent="0.2">
      <c r="B129" s="31"/>
      <c r="D129" s="145" t="s">
        <v>216</v>
      </c>
      <c r="F129" s="169" t="s">
        <v>217</v>
      </c>
      <c r="I129" s="142"/>
      <c r="L129" s="31"/>
      <c r="M129" s="143"/>
      <c r="T129" s="52"/>
      <c r="AT129" s="16" t="s">
        <v>216</v>
      </c>
      <c r="AU129" s="16" t="s">
        <v>80</v>
      </c>
    </row>
    <row r="130" spans="2:65" s="12" customFormat="1" ht="11.25" x14ac:dyDescent="0.2">
      <c r="B130" s="144"/>
      <c r="D130" s="145" t="s">
        <v>144</v>
      </c>
      <c r="E130" s="146" t="s">
        <v>3</v>
      </c>
      <c r="F130" s="147" t="s">
        <v>219</v>
      </c>
      <c r="H130" s="148">
        <v>9.1999999999999993</v>
      </c>
      <c r="I130" s="149"/>
      <c r="L130" s="144"/>
      <c r="M130" s="150"/>
      <c r="T130" s="151"/>
      <c r="AT130" s="146" t="s">
        <v>144</v>
      </c>
      <c r="AU130" s="146" t="s">
        <v>80</v>
      </c>
      <c r="AV130" s="12" t="s">
        <v>80</v>
      </c>
      <c r="AW130" s="12" t="s">
        <v>31</v>
      </c>
      <c r="AX130" s="12" t="s">
        <v>70</v>
      </c>
      <c r="AY130" s="146" t="s">
        <v>132</v>
      </c>
    </row>
    <row r="131" spans="2:65" s="13" customFormat="1" ht="11.25" x14ac:dyDescent="0.2">
      <c r="B131" s="152"/>
      <c r="D131" s="145" t="s">
        <v>144</v>
      </c>
      <c r="E131" s="153" t="s">
        <v>3</v>
      </c>
      <c r="F131" s="154" t="s">
        <v>146</v>
      </c>
      <c r="H131" s="155">
        <v>9.1999999999999993</v>
      </c>
      <c r="I131" s="156"/>
      <c r="L131" s="152"/>
      <c r="M131" s="157"/>
      <c r="T131" s="158"/>
      <c r="AT131" s="153" t="s">
        <v>144</v>
      </c>
      <c r="AU131" s="153" t="s">
        <v>80</v>
      </c>
      <c r="AV131" s="13" t="s">
        <v>140</v>
      </c>
      <c r="AW131" s="13" t="s">
        <v>31</v>
      </c>
      <c r="AX131" s="13" t="s">
        <v>78</v>
      </c>
      <c r="AY131" s="153" t="s">
        <v>132</v>
      </c>
    </row>
    <row r="132" spans="2:65" s="1" customFormat="1" ht="49.15" customHeight="1" x14ac:dyDescent="0.2">
      <c r="B132" s="126"/>
      <c r="C132" s="127" t="s">
        <v>221</v>
      </c>
      <c r="D132" s="127" t="s">
        <v>135</v>
      </c>
      <c r="E132" s="128" t="s">
        <v>222</v>
      </c>
      <c r="F132" s="129" t="s">
        <v>223</v>
      </c>
      <c r="G132" s="130" t="s">
        <v>162</v>
      </c>
      <c r="H132" s="131">
        <v>0.29599999999999999</v>
      </c>
      <c r="I132" s="132"/>
      <c r="J132" s="133">
        <f>ROUND(I132*H132,2)</f>
        <v>0</v>
      </c>
      <c r="K132" s="129" t="s">
        <v>139</v>
      </c>
      <c r="L132" s="31"/>
      <c r="M132" s="134" t="s">
        <v>3</v>
      </c>
      <c r="N132" s="135" t="s">
        <v>41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188</v>
      </c>
      <c r="AT132" s="138" t="s">
        <v>135</v>
      </c>
      <c r="AU132" s="138" t="s">
        <v>80</v>
      </c>
      <c r="AY132" s="16" t="s">
        <v>132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6" t="s">
        <v>78</v>
      </c>
      <c r="BK132" s="139">
        <f>ROUND(I132*H132,2)</f>
        <v>0</v>
      </c>
      <c r="BL132" s="16" t="s">
        <v>188</v>
      </c>
      <c r="BM132" s="138" t="s">
        <v>550</v>
      </c>
    </row>
    <row r="133" spans="2:65" s="1" customFormat="1" ht="11.25" x14ac:dyDescent="0.2">
      <c r="B133" s="31"/>
      <c r="D133" s="140" t="s">
        <v>142</v>
      </c>
      <c r="F133" s="141" t="s">
        <v>225</v>
      </c>
      <c r="I133" s="142"/>
      <c r="L133" s="31"/>
      <c r="M133" s="143"/>
      <c r="T133" s="52"/>
      <c r="AT133" s="16" t="s">
        <v>142</v>
      </c>
      <c r="AU133" s="16" t="s">
        <v>80</v>
      </c>
    </row>
    <row r="134" spans="2:65" s="1" customFormat="1" ht="49.15" customHeight="1" x14ac:dyDescent="0.2">
      <c r="B134" s="126"/>
      <c r="C134" s="127" t="s">
        <v>226</v>
      </c>
      <c r="D134" s="127" t="s">
        <v>135</v>
      </c>
      <c r="E134" s="128" t="s">
        <v>227</v>
      </c>
      <c r="F134" s="129" t="s">
        <v>228</v>
      </c>
      <c r="G134" s="130" t="s">
        <v>162</v>
      </c>
      <c r="H134" s="131">
        <v>0.29599999999999999</v>
      </c>
      <c r="I134" s="132"/>
      <c r="J134" s="133">
        <f>ROUND(I134*H134,2)</f>
        <v>0</v>
      </c>
      <c r="K134" s="129" t="s">
        <v>139</v>
      </c>
      <c r="L134" s="31"/>
      <c r="M134" s="134" t="s">
        <v>3</v>
      </c>
      <c r="N134" s="135" t="s">
        <v>41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188</v>
      </c>
      <c r="AT134" s="138" t="s">
        <v>135</v>
      </c>
      <c r="AU134" s="138" t="s">
        <v>80</v>
      </c>
      <c r="AY134" s="16" t="s">
        <v>132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78</v>
      </c>
      <c r="BK134" s="139">
        <f>ROUND(I134*H134,2)</f>
        <v>0</v>
      </c>
      <c r="BL134" s="16" t="s">
        <v>188</v>
      </c>
      <c r="BM134" s="138" t="s">
        <v>551</v>
      </c>
    </row>
    <row r="135" spans="2:65" s="1" customFormat="1" ht="11.25" x14ac:dyDescent="0.2">
      <c r="B135" s="31"/>
      <c r="D135" s="140" t="s">
        <v>142</v>
      </c>
      <c r="F135" s="141" t="s">
        <v>230</v>
      </c>
      <c r="I135" s="142"/>
      <c r="L135" s="31"/>
      <c r="M135" s="143"/>
      <c r="T135" s="52"/>
      <c r="AT135" s="16" t="s">
        <v>142</v>
      </c>
      <c r="AU135" s="16" t="s">
        <v>80</v>
      </c>
    </row>
    <row r="136" spans="2:65" s="11" customFormat="1" ht="22.9" customHeight="1" x14ac:dyDescent="0.2">
      <c r="B136" s="114"/>
      <c r="D136" s="115" t="s">
        <v>69</v>
      </c>
      <c r="E136" s="124" t="s">
        <v>231</v>
      </c>
      <c r="F136" s="124" t="s">
        <v>232</v>
      </c>
      <c r="I136" s="117"/>
      <c r="J136" s="125">
        <f>BK136</f>
        <v>0</v>
      </c>
      <c r="L136" s="114"/>
      <c r="M136" s="119"/>
      <c r="P136" s="120">
        <f>SUM(P137:P166)</f>
        <v>0</v>
      </c>
      <c r="R136" s="120">
        <f>SUM(R137:R166)</f>
        <v>4.2628075999999995</v>
      </c>
      <c r="T136" s="121">
        <f>SUM(T137:T166)</f>
        <v>0.23600000000000002</v>
      </c>
      <c r="AR136" s="115" t="s">
        <v>80</v>
      </c>
      <c r="AT136" s="122" t="s">
        <v>69</v>
      </c>
      <c r="AU136" s="122" t="s">
        <v>78</v>
      </c>
      <c r="AY136" s="115" t="s">
        <v>132</v>
      </c>
      <c r="BK136" s="123">
        <f>SUM(BK137:BK166)</f>
        <v>0</v>
      </c>
    </row>
    <row r="137" spans="2:65" s="1" customFormat="1" ht="33" customHeight="1" x14ac:dyDescent="0.2">
      <c r="B137" s="126"/>
      <c r="C137" s="127" t="s">
        <v>9</v>
      </c>
      <c r="D137" s="127" t="s">
        <v>135</v>
      </c>
      <c r="E137" s="128" t="s">
        <v>233</v>
      </c>
      <c r="F137" s="129" t="s">
        <v>234</v>
      </c>
      <c r="G137" s="130" t="s">
        <v>235</v>
      </c>
      <c r="H137" s="131">
        <v>32</v>
      </c>
      <c r="I137" s="132"/>
      <c r="J137" s="133">
        <f>ROUND(I137*H137,2)</f>
        <v>0</v>
      </c>
      <c r="K137" s="129" t="s">
        <v>139</v>
      </c>
      <c r="L137" s="31"/>
      <c r="M137" s="134" t="s">
        <v>3</v>
      </c>
      <c r="N137" s="135" t="s">
        <v>41</v>
      </c>
      <c r="P137" s="136">
        <f>O137*H137</f>
        <v>0</v>
      </c>
      <c r="Q137" s="136">
        <v>0</v>
      </c>
      <c r="R137" s="136">
        <f>Q137*H137</f>
        <v>0</v>
      </c>
      <c r="S137" s="136">
        <v>3.0000000000000001E-3</v>
      </c>
      <c r="T137" s="137">
        <f>S137*H137</f>
        <v>9.6000000000000002E-2</v>
      </c>
      <c r="AR137" s="138" t="s">
        <v>188</v>
      </c>
      <c r="AT137" s="138" t="s">
        <v>135</v>
      </c>
      <c r="AU137" s="138" t="s">
        <v>80</v>
      </c>
      <c r="AY137" s="16" t="s">
        <v>132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78</v>
      </c>
      <c r="BK137" s="139">
        <f>ROUND(I137*H137,2)</f>
        <v>0</v>
      </c>
      <c r="BL137" s="16" t="s">
        <v>188</v>
      </c>
      <c r="BM137" s="138" t="s">
        <v>552</v>
      </c>
    </row>
    <row r="138" spans="2:65" s="1" customFormat="1" ht="11.25" x14ac:dyDescent="0.2">
      <c r="B138" s="31"/>
      <c r="D138" s="140" t="s">
        <v>142</v>
      </c>
      <c r="F138" s="141" t="s">
        <v>237</v>
      </c>
      <c r="I138" s="142"/>
      <c r="L138" s="31"/>
      <c r="M138" s="143"/>
      <c r="T138" s="52"/>
      <c r="AT138" s="16" t="s">
        <v>142</v>
      </c>
      <c r="AU138" s="16" t="s">
        <v>80</v>
      </c>
    </row>
    <row r="139" spans="2:65" s="12" customFormat="1" ht="11.25" x14ac:dyDescent="0.2">
      <c r="B139" s="144"/>
      <c r="D139" s="145" t="s">
        <v>144</v>
      </c>
      <c r="E139" s="146" t="s">
        <v>3</v>
      </c>
      <c r="F139" s="147" t="s">
        <v>515</v>
      </c>
      <c r="H139" s="148">
        <v>32</v>
      </c>
      <c r="I139" s="149"/>
      <c r="L139" s="144"/>
      <c r="M139" s="150"/>
      <c r="T139" s="151"/>
      <c r="AT139" s="146" t="s">
        <v>144</v>
      </c>
      <c r="AU139" s="146" t="s">
        <v>80</v>
      </c>
      <c r="AV139" s="12" t="s">
        <v>80</v>
      </c>
      <c r="AW139" s="12" t="s">
        <v>31</v>
      </c>
      <c r="AX139" s="12" t="s">
        <v>70</v>
      </c>
      <c r="AY139" s="146" t="s">
        <v>132</v>
      </c>
    </row>
    <row r="140" spans="2:65" s="13" customFormat="1" ht="11.25" x14ac:dyDescent="0.2">
      <c r="B140" s="152"/>
      <c r="D140" s="145" t="s">
        <v>144</v>
      </c>
      <c r="E140" s="153" t="s">
        <v>3</v>
      </c>
      <c r="F140" s="154" t="s">
        <v>146</v>
      </c>
      <c r="H140" s="155">
        <v>32</v>
      </c>
      <c r="I140" s="156"/>
      <c r="L140" s="152"/>
      <c r="M140" s="157"/>
      <c r="T140" s="158"/>
      <c r="AT140" s="153" t="s">
        <v>144</v>
      </c>
      <c r="AU140" s="153" t="s">
        <v>80</v>
      </c>
      <c r="AV140" s="13" t="s">
        <v>140</v>
      </c>
      <c r="AW140" s="13" t="s">
        <v>31</v>
      </c>
      <c r="AX140" s="13" t="s">
        <v>78</v>
      </c>
      <c r="AY140" s="153" t="s">
        <v>132</v>
      </c>
    </row>
    <row r="141" spans="2:65" s="1" customFormat="1" ht="37.9" customHeight="1" x14ac:dyDescent="0.2">
      <c r="B141" s="126"/>
      <c r="C141" s="127" t="s">
        <v>188</v>
      </c>
      <c r="D141" s="127" t="s">
        <v>135</v>
      </c>
      <c r="E141" s="128" t="s">
        <v>239</v>
      </c>
      <c r="F141" s="129" t="s">
        <v>240</v>
      </c>
      <c r="G141" s="130" t="s">
        <v>235</v>
      </c>
      <c r="H141" s="131">
        <v>28</v>
      </c>
      <c r="I141" s="132"/>
      <c r="J141" s="133">
        <f>ROUND(I141*H141,2)</f>
        <v>0</v>
      </c>
      <c r="K141" s="129" t="s">
        <v>139</v>
      </c>
      <c r="L141" s="31"/>
      <c r="M141" s="134" t="s">
        <v>3</v>
      </c>
      <c r="N141" s="135" t="s">
        <v>41</v>
      </c>
      <c r="P141" s="136">
        <f>O141*H141</f>
        <v>0</v>
      </c>
      <c r="Q141" s="136">
        <v>0</v>
      </c>
      <c r="R141" s="136">
        <f>Q141*H141</f>
        <v>0</v>
      </c>
      <c r="S141" s="136">
        <v>5.0000000000000001E-3</v>
      </c>
      <c r="T141" s="137">
        <f>S141*H141</f>
        <v>0.14000000000000001</v>
      </c>
      <c r="AR141" s="138" t="s">
        <v>188</v>
      </c>
      <c r="AT141" s="138" t="s">
        <v>135</v>
      </c>
      <c r="AU141" s="138" t="s">
        <v>80</v>
      </c>
      <c r="AY141" s="16" t="s">
        <v>132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78</v>
      </c>
      <c r="BK141" s="139">
        <f>ROUND(I141*H141,2)</f>
        <v>0</v>
      </c>
      <c r="BL141" s="16" t="s">
        <v>188</v>
      </c>
      <c r="BM141" s="138" t="s">
        <v>553</v>
      </c>
    </row>
    <row r="142" spans="2:65" s="1" customFormat="1" ht="11.25" x14ac:dyDescent="0.2">
      <c r="B142" s="31"/>
      <c r="D142" s="140" t="s">
        <v>142</v>
      </c>
      <c r="F142" s="141" t="s">
        <v>242</v>
      </c>
      <c r="I142" s="142"/>
      <c r="L142" s="31"/>
      <c r="M142" s="143"/>
      <c r="T142" s="52"/>
      <c r="AT142" s="16" t="s">
        <v>142</v>
      </c>
      <c r="AU142" s="16" t="s">
        <v>80</v>
      </c>
    </row>
    <row r="143" spans="2:65" s="1" customFormat="1" ht="37.9" customHeight="1" x14ac:dyDescent="0.2">
      <c r="B143" s="126"/>
      <c r="C143" s="127" t="s">
        <v>243</v>
      </c>
      <c r="D143" s="127" t="s">
        <v>135</v>
      </c>
      <c r="E143" s="128" t="s">
        <v>244</v>
      </c>
      <c r="F143" s="129" t="s">
        <v>245</v>
      </c>
      <c r="G143" s="130" t="s">
        <v>138</v>
      </c>
      <c r="H143" s="131">
        <v>86.67</v>
      </c>
      <c r="I143" s="132"/>
      <c r="J143" s="133">
        <f>ROUND(I143*H143,2)</f>
        <v>0</v>
      </c>
      <c r="K143" s="129" t="s">
        <v>139</v>
      </c>
      <c r="L143" s="31"/>
      <c r="M143" s="134" t="s">
        <v>3</v>
      </c>
      <c r="N143" s="135" t="s">
        <v>41</v>
      </c>
      <c r="P143" s="136">
        <f>O143*H143</f>
        <v>0</v>
      </c>
      <c r="Q143" s="136">
        <v>2.7E-4</v>
      </c>
      <c r="R143" s="136">
        <f>Q143*H143</f>
        <v>2.3400900000000002E-2</v>
      </c>
      <c r="S143" s="136">
        <v>0</v>
      </c>
      <c r="T143" s="137">
        <f>S143*H143</f>
        <v>0</v>
      </c>
      <c r="AR143" s="138" t="s">
        <v>188</v>
      </c>
      <c r="AT143" s="138" t="s">
        <v>135</v>
      </c>
      <c r="AU143" s="138" t="s">
        <v>80</v>
      </c>
      <c r="AY143" s="16" t="s">
        <v>132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78</v>
      </c>
      <c r="BK143" s="139">
        <f>ROUND(I143*H143,2)</f>
        <v>0</v>
      </c>
      <c r="BL143" s="16" t="s">
        <v>188</v>
      </c>
      <c r="BM143" s="138" t="s">
        <v>554</v>
      </c>
    </row>
    <row r="144" spans="2:65" s="1" customFormat="1" ht="11.25" x14ac:dyDescent="0.2">
      <c r="B144" s="31"/>
      <c r="D144" s="140" t="s">
        <v>142</v>
      </c>
      <c r="F144" s="141" t="s">
        <v>247</v>
      </c>
      <c r="I144" s="142"/>
      <c r="L144" s="31"/>
      <c r="M144" s="143"/>
      <c r="T144" s="52"/>
      <c r="AT144" s="16" t="s">
        <v>142</v>
      </c>
      <c r="AU144" s="16" t="s">
        <v>80</v>
      </c>
    </row>
    <row r="145" spans="2:65" s="1" customFormat="1" ht="24.2" customHeight="1" x14ac:dyDescent="0.2">
      <c r="B145" s="126"/>
      <c r="C145" s="159" t="s">
        <v>248</v>
      </c>
      <c r="D145" s="159" t="s">
        <v>197</v>
      </c>
      <c r="E145" s="160" t="s">
        <v>249</v>
      </c>
      <c r="F145" s="161" t="s">
        <v>250</v>
      </c>
      <c r="G145" s="162" t="s">
        <v>138</v>
      </c>
      <c r="H145" s="163">
        <v>86.67</v>
      </c>
      <c r="I145" s="164"/>
      <c r="J145" s="165">
        <f>ROUND(I145*H145,2)</f>
        <v>0</v>
      </c>
      <c r="K145" s="161" t="s">
        <v>139</v>
      </c>
      <c r="L145" s="166"/>
      <c r="M145" s="167" t="s">
        <v>3</v>
      </c>
      <c r="N145" s="168" t="s">
        <v>41</v>
      </c>
      <c r="P145" s="136">
        <f>O145*H145</f>
        <v>0</v>
      </c>
      <c r="Q145" s="136">
        <v>3.6810000000000002E-2</v>
      </c>
      <c r="R145" s="136">
        <f>Q145*H145</f>
        <v>3.1903227000000003</v>
      </c>
      <c r="S145" s="136">
        <v>0</v>
      </c>
      <c r="T145" s="137">
        <f>S145*H145</f>
        <v>0</v>
      </c>
      <c r="AR145" s="138" t="s">
        <v>200</v>
      </c>
      <c r="AT145" s="138" t="s">
        <v>197</v>
      </c>
      <c r="AU145" s="138" t="s">
        <v>80</v>
      </c>
      <c r="AY145" s="16" t="s">
        <v>132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78</v>
      </c>
      <c r="BK145" s="139">
        <f>ROUND(I145*H145,2)</f>
        <v>0</v>
      </c>
      <c r="BL145" s="16" t="s">
        <v>188</v>
      </c>
      <c r="BM145" s="138" t="s">
        <v>555</v>
      </c>
    </row>
    <row r="146" spans="2:65" s="1" customFormat="1" ht="37.9" customHeight="1" x14ac:dyDescent="0.2">
      <c r="B146" s="126"/>
      <c r="C146" s="127" t="s">
        <v>252</v>
      </c>
      <c r="D146" s="127" t="s">
        <v>135</v>
      </c>
      <c r="E146" s="128" t="s">
        <v>253</v>
      </c>
      <c r="F146" s="129" t="s">
        <v>254</v>
      </c>
      <c r="G146" s="130" t="s">
        <v>235</v>
      </c>
      <c r="H146" s="131">
        <v>16</v>
      </c>
      <c r="I146" s="132"/>
      <c r="J146" s="133">
        <f>ROUND(I146*H146,2)</f>
        <v>0</v>
      </c>
      <c r="K146" s="129" t="s">
        <v>139</v>
      </c>
      <c r="L146" s="31"/>
      <c r="M146" s="134" t="s">
        <v>3</v>
      </c>
      <c r="N146" s="135" t="s">
        <v>41</v>
      </c>
      <c r="P146" s="136">
        <f>O146*H146</f>
        <v>0</v>
      </c>
      <c r="Q146" s="136">
        <v>2.5999999999999998E-4</v>
      </c>
      <c r="R146" s="136">
        <f>Q146*H146</f>
        <v>4.1599999999999996E-3</v>
      </c>
      <c r="S146" s="136">
        <v>0</v>
      </c>
      <c r="T146" s="137">
        <f>S146*H146</f>
        <v>0</v>
      </c>
      <c r="AR146" s="138" t="s">
        <v>188</v>
      </c>
      <c r="AT146" s="138" t="s">
        <v>135</v>
      </c>
      <c r="AU146" s="138" t="s">
        <v>80</v>
      </c>
      <c r="AY146" s="16" t="s">
        <v>132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78</v>
      </c>
      <c r="BK146" s="139">
        <f>ROUND(I146*H146,2)</f>
        <v>0</v>
      </c>
      <c r="BL146" s="16" t="s">
        <v>188</v>
      </c>
      <c r="BM146" s="138" t="s">
        <v>556</v>
      </c>
    </row>
    <row r="147" spans="2:65" s="1" customFormat="1" ht="11.25" x14ac:dyDescent="0.2">
      <c r="B147" s="31"/>
      <c r="D147" s="140" t="s">
        <v>142</v>
      </c>
      <c r="F147" s="141" t="s">
        <v>256</v>
      </c>
      <c r="I147" s="142"/>
      <c r="L147" s="31"/>
      <c r="M147" s="143"/>
      <c r="T147" s="52"/>
      <c r="AT147" s="16" t="s">
        <v>142</v>
      </c>
      <c r="AU147" s="16" t="s">
        <v>80</v>
      </c>
    </row>
    <row r="148" spans="2:65" s="1" customFormat="1" ht="16.5" customHeight="1" x14ac:dyDescent="0.2">
      <c r="B148" s="126"/>
      <c r="C148" s="159" t="s">
        <v>257</v>
      </c>
      <c r="D148" s="159" t="s">
        <v>197</v>
      </c>
      <c r="E148" s="160" t="s">
        <v>258</v>
      </c>
      <c r="F148" s="161" t="s">
        <v>259</v>
      </c>
      <c r="G148" s="162" t="s">
        <v>138</v>
      </c>
      <c r="H148" s="163">
        <v>25.6</v>
      </c>
      <c r="I148" s="164"/>
      <c r="J148" s="165">
        <f>ROUND(I148*H148,2)</f>
        <v>0</v>
      </c>
      <c r="K148" s="161" t="s">
        <v>139</v>
      </c>
      <c r="L148" s="166"/>
      <c r="M148" s="167" t="s">
        <v>3</v>
      </c>
      <c r="N148" s="168" t="s">
        <v>41</v>
      </c>
      <c r="P148" s="136">
        <f>O148*H148</f>
        <v>0</v>
      </c>
      <c r="Q148" s="136">
        <v>3.7039999999999997E-2</v>
      </c>
      <c r="R148" s="136">
        <f>Q148*H148</f>
        <v>0.94822399999999996</v>
      </c>
      <c r="S148" s="136">
        <v>0</v>
      </c>
      <c r="T148" s="137">
        <f>S148*H148</f>
        <v>0</v>
      </c>
      <c r="AR148" s="138" t="s">
        <v>200</v>
      </c>
      <c r="AT148" s="138" t="s">
        <v>197</v>
      </c>
      <c r="AU148" s="138" t="s">
        <v>80</v>
      </c>
      <c r="AY148" s="16" t="s">
        <v>132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78</v>
      </c>
      <c r="BK148" s="139">
        <f>ROUND(I148*H148,2)</f>
        <v>0</v>
      </c>
      <c r="BL148" s="16" t="s">
        <v>188</v>
      </c>
      <c r="BM148" s="138" t="s">
        <v>557</v>
      </c>
    </row>
    <row r="149" spans="2:65" s="1" customFormat="1" ht="37.9" customHeight="1" x14ac:dyDescent="0.2">
      <c r="B149" s="126"/>
      <c r="C149" s="127" t="s">
        <v>8</v>
      </c>
      <c r="D149" s="127" t="s">
        <v>135</v>
      </c>
      <c r="E149" s="128" t="s">
        <v>261</v>
      </c>
      <c r="F149" s="129" t="s">
        <v>262</v>
      </c>
      <c r="G149" s="130" t="s">
        <v>235</v>
      </c>
      <c r="H149" s="131">
        <v>32</v>
      </c>
      <c r="I149" s="132"/>
      <c r="J149" s="133">
        <f>ROUND(I149*H149,2)</f>
        <v>0</v>
      </c>
      <c r="K149" s="129" t="s">
        <v>139</v>
      </c>
      <c r="L149" s="31"/>
      <c r="M149" s="134" t="s">
        <v>3</v>
      </c>
      <c r="N149" s="135" t="s">
        <v>41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188</v>
      </c>
      <c r="AT149" s="138" t="s">
        <v>135</v>
      </c>
      <c r="AU149" s="138" t="s">
        <v>80</v>
      </c>
      <c r="AY149" s="16" t="s">
        <v>132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6" t="s">
        <v>78</v>
      </c>
      <c r="BK149" s="139">
        <f>ROUND(I149*H149,2)</f>
        <v>0</v>
      </c>
      <c r="BL149" s="16" t="s">
        <v>188</v>
      </c>
      <c r="BM149" s="138" t="s">
        <v>558</v>
      </c>
    </row>
    <row r="150" spans="2:65" s="1" customFormat="1" ht="11.25" x14ac:dyDescent="0.2">
      <c r="B150" s="31"/>
      <c r="D150" s="140" t="s">
        <v>142</v>
      </c>
      <c r="F150" s="141" t="s">
        <v>264</v>
      </c>
      <c r="I150" s="142"/>
      <c r="L150" s="31"/>
      <c r="M150" s="143"/>
      <c r="T150" s="52"/>
      <c r="AT150" s="16" t="s">
        <v>142</v>
      </c>
      <c r="AU150" s="16" t="s">
        <v>80</v>
      </c>
    </row>
    <row r="151" spans="2:65" s="12" customFormat="1" ht="11.25" x14ac:dyDescent="0.2">
      <c r="B151" s="144"/>
      <c r="D151" s="145" t="s">
        <v>144</v>
      </c>
      <c r="E151" s="146" t="s">
        <v>3</v>
      </c>
      <c r="F151" s="147" t="s">
        <v>515</v>
      </c>
      <c r="H151" s="148">
        <v>32</v>
      </c>
      <c r="I151" s="149"/>
      <c r="L151" s="144"/>
      <c r="M151" s="150"/>
      <c r="T151" s="151"/>
      <c r="AT151" s="146" t="s">
        <v>144</v>
      </c>
      <c r="AU151" s="146" t="s">
        <v>80</v>
      </c>
      <c r="AV151" s="12" t="s">
        <v>80</v>
      </c>
      <c r="AW151" s="12" t="s">
        <v>31</v>
      </c>
      <c r="AX151" s="12" t="s">
        <v>70</v>
      </c>
      <c r="AY151" s="146" t="s">
        <v>132</v>
      </c>
    </row>
    <row r="152" spans="2:65" s="13" customFormat="1" ht="11.25" x14ac:dyDescent="0.2">
      <c r="B152" s="152"/>
      <c r="D152" s="145" t="s">
        <v>144</v>
      </c>
      <c r="E152" s="153" t="s">
        <v>3</v>
      </c>
      <c r="F152" s="154" t="s">
        <v>146</v>
      </c>
      <c r="H152" s="155">
        <v>32</v>
      </c>
      <c r="I152" s="156"/>
      <c r="L152" s="152"/>
      <c r="M152" s="157"/>
      <c r="T152" s="158"/>
      <c r="AT152" s="153" t="s">
        <v>144</v>
      </c>
      <c r="AU152" s="153" t="s">
        <v>80</v>
      </c>
      <c r="AV152" s="13" t="s">
        <v>140</v>
      </c>
      <c r="AW152" s="13" t="s">
        <v>31</v>
      </c>
      <c r="AX152" s="13" t="s">
        <v>78</v>
      </c>
      <c r="AY152" s="153" t="s">
        <v>132</v>
      </c>
    </row>
    <row r="153" spans="2:65" s="1" customFormat="1" ht="44.25" customHeight="1" x14ac:dyDescent="0.2">
      <c r="B153" s="126"/>
      <c r="C153" s="127" t="s">
        <v>265</v>
      </c>
      <c r="D153" s="127" t="s">
        <v>135</v>
      </c>
      <c r="E153" s="128" t="s">
        <v>266</v>
      </c>
      <c r="F153" s="129" t="s">
        <v>267</v>
      </c>
      <c r="G153" s="130" t="s">
        <v>235</v>
      </c>
      <c r="H153" s="131">
        <v>28</v>
      </c>
      <c r="I153" s="132"/>
      <c r="J153" s="133">
        <f>ROUND(I153*H153,2)</f>
        <v>0</v>
      </c>
      <c r="K153" s="129" t="s">
        <v>139</v>
      </c>
      <c r="L153" s="31"/>
      <c r="M153" s="134" t="s">
        <v>3</v>
      </c>
      <c r="N153" s="135" t="s">
        <v>41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188</v>
      </c>
      <c r="AT153" s="138" t="s">
        <v>135</v>
      </c>
      <c r="AU153" s="138" t="s">
        <v>80</v>
      </c>
      <c r="AY153" s="16" t="s">
        <v>132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6" t="s">
        <v>78</v>
      </c>
      <c r="BK153" s="139">
        <f>ROUND(I153*H153,2)</f>
        <v>0</v>
      </c>
      <c r="BL153" s="16" t="s">
        <v>188</v>
      </c>
      <c r="BM153" s="138" t="s">
        <v>559</v>
      </c>
    </row>
    <row r="154" spans="2:65" s="1" customFormat="1" ht="11.25" x14ac:dyDescent="0.2">
      <c r="B154" s="31"/>
      <c r="D154" s="140" t="s">
        <v>142</v>
      </c>
      <c r="F154" s="141" t="s">
        <v>269</v>
      </c>
      <c r="I154" s="142"/>
      <c r="L154" s="31"/>
      <c r="M154" s="143"/>
      <c r="T154" s="52"/>
      <c r="AT154" s="16" t="s">
        <v>142</v>
      </c>
      <c r="AU154" s="16" t="s">
        <v>80</v>
      </c>
    </row>
    <row r="155" spans="2:65" s="1" customFormat="1" ht="21.75" customHeight="1" x14ac:dyDescent="0.2">
      <c r="B155" s="126"/>
      <c r="C155" s="159" t="s">
        <v>270</v>
      </c>
      <c r="D155" s="159" t="s">
        <v>197</v>
      </c>
      <c r="E155" s="160" t="s">
        <v>271</v>
      </c>
      <c r="F155" s="161" t="s">
        <v>272</v>
      </c>
      <c r="G155" s="162" t="s">
        <v>187</v>
      </c>
      <c r="H155" s="163">
        <v>77</v>
      </c>
      <c r="I155" s="164"/>
      <c r="J155" s="165">
        <f>ROUND(I155*H155,2)</f>
        <v>0</v>
      </c>
      <c r="K155" s="161" t="s">
        <v>139</v>
      </c>
      <c r="L155" s="166"/>
      <c r="M155" s="167" t="s">
        <v>3</v>
      </c>
      <c r="N155" s="168" t="s">
        <v>41</v>
      </c>
      <c r="P155" s="136">
        <f>O155*H155</f>
        <v>0</v>
      </c>
      <c r="Q155" s="136">
        <v>1.1000000000000001E-3</v>
      </c>
      <c r="R155" s="136">
        <f>Q155*H155</f>
        <v>8.4700000000000011E-2</v>
      </c>
      <c r="S155" s="136">
        <v>0</v>
      </c>
      <c r="T155" s="137">
        <f>S155*H155</f>
        <v>0</v>
      </c>
      <c r="AR155" s="138" t="s">
        <v>200</v>
      </c>
      <c r="AT155" s="138" t="s">
        <v>197</v>
      </c>
      <c r="AU155" s="138" t="s">
        <v>80</v>
      </c>
      <c r="AY155" s="16" t="s">
        <v>132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78</v>
      </c>
      <c r="BK155" s="139">
        <f>ROUND(I155*H155,2)</f>
        <v>0</v>
      </c>
      <c r="BL155" s="16" t="s">
        <v>188</v>
      </c>
      <c r="BM155" s="138" t="s">
        <v>560</v>
      </c>
    </row>
    <row r="156" spans="2:65" s="12" customFormat="1" ht="11.25" x14ac:dyDescent="0.2">
      <c r="B156" s="144"/>
      <c r="D156" s="145" t="s">
        <v>144</v>
      </c>
      <c r="E156" s="146" t="s">
        <v>3</v>
      </c>
      <c r="F156" s="147" t="s">
        <v>524</v>
      </c>
      <c r="H156" s="148">
        <v>49</v>
      </c>
      <c r="I156" s="149"/>
      <c r="L156" s="144"/>
      <c r="M156" s="150"/>
      <c r="T156" s="151"/>
      <c r="AT156" s="146" t="s">
        <v>144</v>
      </c>
      <c r="AU156" s="146" t="s">
        <v>80</v>
      </c>
      <c r="AV156" s="12" t="s">
        <v>80</v>
      </c>
      <c r="AW156" s="12" t="s">
        <v>31</v>
      </c>
      <c r="AX156" s="12" t="s">
        <v>70</v>
      </c>
      <c r="AY156" s="146" t="s">
        <v>132</v>
      </c>
    </row>
    <row r="157" spans="2:65" s="12" customFormat="1" ht="11.25" x14ac:dyDescent="0.2">
      <c r="B157" s="144"/>
      <c r="D157" s="145" t="s">
        <v>144</v>
      </c>
      <c r="E157" s="146" t="s">
        <v>3</v>
      </c>
      <c r="F157" s="147" t="s">
        <v>525</v>
      </c>
      <c r="H157" s="148">
        <v>28</v>
      </c>
      <c r="I157" s="149"/>
      <c r="L157" s="144"/>
      <c r="M157" s="150"/>
      <c r="T157" s="151"/>
      <c r="AT157" s="146" t="s">
        <v>144</v>
      </c>
      <c r="AU157" s="146" t="s">
        <v>80</v>
      </c>
      <c r="AV157" s="12" t="s">
        <v>80</v>
      </c>
      <c r="AW157" s="12" t="s">
        <v>31</v>
      </c>
      <c r="AX157" s="12" t="s">
        <v>70</v>
      </c>
      <c r="AY157" s="146" t="s">
        <v>132</v>
      </c>
    </row>
    <row r="158" spans="2:65" s="13" customFormat="1" ht="11.25" x14ac:dyDescent="0.2">
      <c r="B158" s="152"/>
      <c r="D158" s="145" t="s">
        <v>144</v>
      </c>
      <c r="E158" s="153" t="s">
        <v>3</v>
      </c>
      <c r="F158" s="154" t="s">
        <v>146</v>
      </c>
      <c r="H158" s="155">
        <v>77</v>
      </c>
      <c r="I158" s="156"/>
      <c r="L158" s="152"/>
      <c r="M158" s="157"/>
      <c r="T158" s="158"/>
      <c r="AT158" s="153" t="s">
        <v>144</v>
      </c>
      <c r="AU158" s="153" t="s">
        <v>80</v>
      </c>
      <c r="AV158" s="13" t="s">
        <v>140</v>
      </c>
      <c r="AW158" s="13" t="s">
        <v>31</v>
      </c>
      <c r="AX158" s="13" t="s">
        <v>78</v>
      </c>
      <c r="AY158" s="153" t="s">
        <v>132</v>
      </c>
    </row>
    <row r="159" spans="2:65" s="1" customFormat="1" ht="16.5" customHeight="1" x14ac:dyDescent="0.2">
      <c r="B159" s="126"/>
      <c r="C159" s="159" t="s">
        <v>276</v>
      </c>
      <c r="D159" s="159" t="s">
        <v>197</v>
      </c>
      <c r="E159" s="160" t="s">
        <v>277</v>
      </c>
      <c r="F159" s="161" t="s">
        <v>278</v>
      </c>
      <c r="G159" s="162" t="s">
        <v>207</v>
      </c>
      <c r="H159" s="163">
        <v>60</v>
      </c>
      <c r="I159" s="164"/>
      <c r="J159" s="165">
        <f>ROUND(I159*H159,2)</f>
        <v>0</v>
      </c>
      <c r="K159" s="161" t="s">
        <v>139</v>
      </c>
      <c r="L159" s="166"/>
      <c r="M159" s="167" t="s">
        <v>3</v>
      </c>
      <c r="N159" s="168" t="s">
        <v>41</v>
      </c>
      <c r="P159" s="136">
        <f>O159*H159</f>
        <v>0</v>
      </c>
      <c r="Q159" s="136">
        <v>2.0000000000000001E-4</v>
      </c>
      <c r="R159" s="136">
        <f>Q159*H159</f>
        <v>1.2E-2</v>
      </c>
      <c r="S159" s="136">
        <v>0</v>
      </c>
      <c r="T159" s="137">
        <f>S159*H159</f>
        <v>0</v>
      </c>
      <c r="AR159" s="138" t="s">
        <v>200</v>
      </c>
      <c r="AT159" s="138" t="s">
        <v>197</v>
      </c>
      <c r="AU159" s="138" t="s">
        <v>80</v>
      </c>
      <c r="AY159" s="16" t="s">
        <v>132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6" t="s">
        <v>78</v>
      </c>
      <c r="BK159" s="139">
        <f>ROUND(I159*H159,2)</f>
        <v>0</v>
      </c>
      <c r="BL159" s="16" t="s">
        <v>188</v>
      </c>
      <c r="BM159" s="138" t="s">
        <v>561</v>
      </c>
    </row>
    <row r="160" spans="2:65" s="12" customFormat="1" ht="11.25" x14ac:dyDescent="0.2">
      <c r="B160" s="144"/>
      <c r="D160" s="145" t="s">
        <v>144</v>
      </c>
      <c r="E160" s="146" t="s">
        <v>3</v>
      </c>
      <c r="F160" s="147" t="s">
        <v>527</v>
      </c>
      <c r="H160" s="148">
        <v>60</v>
      </c>
      <c r="I160" s="149"/>
      <c r="L160" s="144"/>
      <c r="M160" s="150"/>
      <c r="T160" s="151"/>
      <c r="AT160" s="146" t="s">
        <v>144</v>
      </c>
      <c r="AU160" s="146" t="s">
        <v>80</v>
      </c>
      <c r="AV160" s="12" t="s">
        <v>80</v>
      </c>
      <c r="AW160" s="12" t="s">
        <v>31</v>
      </c>
      <c r="AX160" s="12" t="s">
        <v>70</v>
      </c>
      <c r="AY160" s="146" t="s">
        <v>132</v>
      </c>
    </row>
    <row r="161" spans="2:65" s="13" customFormat="1" ht="11.25" x14ac:dyDescent="0.2">
      <c r="B161" s="152"/>
      <c r="D161" s="145" t="s">
        <v>144</v>
      </c>
      <c r="E161" s="153" t="s">
        <v>3</v>
      </c>
      <c r="F161" s="154" t="s">
        <v>146</v>
      </c>
      <c r="H161" s="155">
        <v>60</v>
      </c>
      <c r="I161" s="156"/>
      <c r="L161" s="152"/>
      <c r="M161" s="157"/>
      <c r="T161" s="158"/>
      <c r="AT161" s="153" t="s">
        <v>144</v>
      </c>
      <c r="AU161" s="153" t="s">
        <v>80</v>
      </c>
      <c r="AV161" s="13" t="s">
        <v>140</v>
      </c>
      <c r="AW161" s="13" t="s">
        <v>31</v>
      </c>
      <c r="AX161" s="13" t="s">
        <v>78</v>
      </c>
      <c r="AY161" s="153" t="s">
        <v>132</v>
      </c>
    </row>
    <row r="162" spans="2:65" s="1" customFormat="1" ht="21.75" customHeight="1" x14ac:dyDescent="0.2">
      <c r="B162" s="126"/>
      <c r="C162" s="127" t="s">
        <v>281</v>
      </c>
      <c r="D162" s="127" t="s">
        <v>135</v>
      </c>
      <c r="E162" s="128" t="s">
        <v>282</v>
      </c>
      <c r="F162" s="129" t="s">
        <v>283</v>
      </c>
      <c r="G162" s="130" t="s">
        <v>284</v>
      </c>
      <c r="H162" s="131">
        <v>1</v>
      </c>
      <c r="I162" s="132"/>
      <c r="J162" s="133">
        <f>ROUND(I162*H162,2)</f>
        <v>0</v>
      </c>
      <c r="K162" s="129" t="s">
        <v>3</v>
      </c>
      <c r="L162" s="31"/>
      <c r="M162" s="134" t="s">
        <v>3</v>
      </c>
      <c r="N162" s="135" t="s">
        <v>41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188</v>
      </c>
      <c r="AT162" s="138" t="s">
        <v>135</v>
      </c>
      <c r="AU162" s="138" t="s">
        <v>80</v>
      </c>
      <c r="AY162" s="16" t="s">
        <v>132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6" t="s">
        <v>78</v>
      </c>
      <c r="BK162" s="139">
        <f>ROUND(I162*H162,2)</f>
        <v>0</v>
      </c>
      <c r="BL162" s="16" t="s">
        <v>188</v>
      </c>
      <c r="BM162" s="138" t="s">
        <v>562</v>
      </c>
    </row>
    <row r="163" spans="2:65" s="1" customFormat="1" ht="49.15" customHeight="1" x14ac:dyDescent="0.2">
      <c r="B163" s="126"/>
      <c r="C163" s="127" t="s">
        <v>286</v>
      </c>
      <c r="D163" s="127" t="s">
        <v>135</v>
      </c>
      <c r="E163" s="128" t="s">
        <v>287</v>
      </c>
      <c r="F163" s="129" t="s">
        <v>288</v>
      </c>
      <c r="G163" s="130" t="s">
        <v>162</v>
      </c>
      <c r="H163" s="131">
        <v>3.5449999999999999</v>
      </c>
      <c r="I163" s="132"/>
      <c r="J163" s="133">
        <f>ROUND(I163*H163,2)</f>
        <v>0</v>
      </c>
      <c r="K163" s="129" t="s">
        <v>139</v>
      </c>
      <c r="L163" s="31"/>
      <c r="M163" s="134" t="s">
        <v>3</v>
      </c>
      <c r="N163" s="135" t="s">
        <v>41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188</v>
      </c>
      <c r="AT163" s="138" t="s">
        <v>135</v>
      </c>
      <c r="AU163" s="138" t="s">
        <v>80</v>
      </c>
      <c r="AY163" s="16" t="s">
        <v>132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6" t="s">
        <v>78</v>
      </c>
      <c r="BK163" s="139">
        <f>ROUND(I163*H163,2)</f>
        <v>0</v>
      </c>
      <c r="BL163" s="16" t="s">
        <v>188</v>
      </c>
      <c r="BM163" s="138" t="s">
        <v>563</v>
      </c>
    </row>
    <row r="164" spans="2:65" s="1" customFormat="1" ht="11.25" x14ac:dyDescent="0.2">
      <c r="B164" s="31"/>
      <c r="D164" s="140" t="s">
        <v>142</v>
      </c>
      <c r="F164" s="141" t="s">
        <v>290</v>
      </c>
      <c r="I164" s="142"/>
      <c r="L164" s="31"/>
      <c r="M164" s="143"/>
      <c r="T164" s="52"/>
      <c r="AT164" s="16" t="s">
        <v>142</v>
      </c>
      <c r="AU164" s="16" t="s">
        <v>80</v>
      </c>
    </row>
    <row r="165" spans="2:65" s="1" customFormat="1" ht="49.15" customHeight="1" x14ac:dyDescent="0.2">
      <c r="B165" s="126"/>
      <c r="C165" s="127" t="s">
        <v>291</v>
      </c>
      <c r="D165" s="127" t="s">
        <v>135</v>
      </c>
      <c r="E165" s="128" t="s">
        <v>292</v>
      </c>
      <c r="F165" s="129" t="s">
        <v>293</v>
      </c>
      <c r="G165" s="130" t="s">
        <v>162</v>
      </c>
      <c r="H165" s="131">
        <v>3.5449999999999999</v>
      </c>
      <c r="I165" s="132"/>
      <c r="J165" s="133">
        <f>ROUND(I165*H165,2)</f>
        <v>0</v>
      </c>
      <c r="K165" s="129" t="s">
        <v>139</v>
      </c>
      <c r="L165" s="31"/>
      <c r="M165" s="134" t="s">
        <v>3</v>
      </c>
      <c r="N165" s="135" t="s">
        <v>41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188</v>
      </c>
      <c r="AT165" s="138" t="s">
        <v>135</v>
      </c>
      <c r="AU165" s="138" t="s">
        <v>80</v>
      </c>
      <c r="AY165" s="16" t="s">
        <v>132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6" t="s">
        <v>78</v>
      </c>
      <c r="BK165" s="139">
        <f>ROUND(I165*H165,2)</f>
        <v>0</v>
      </c>
      <c r="BL165" s="16" t="s">
        <v>188</v>
      </c>
      <c r="BM165" s="138" t="s">
        <v>564</v>
      </c>
    </row>
    <row r="166" spans="2:65" s="1" customFormat="1" ht="11.25" x14ac:dyDescent="0.2">
      <c r="B166" s="31"/>
      <c r="D166" s="140" t="s">
        <v>142</v>
      </c>
      <c r="F166" s="141" t="s">
        <v>295</v>
      </c>
      <c r="I166" s="142"/>
      <c r="L166" s="31"/>
      <c r="M166" s="143"/>
      <c r="T166" s="52"/>
      <c r="AT166" s="16" t="s">
        <v>142</v>
      </c>
      <c r="AU166" s="16" t="s">
        <v>80</v>
      </c>
    </row>
    <row r="167" spans="2:65" s="11" customFormat="1" ht="22.9" customHeight="1" x14ac:dyDescent="0.2">
      <c r="B167" s="114"/>
      <c r="D167" s="115" t="s">
        <v>69</v>
      </c>
      <c r="E167" s="124" t="s">
        <v>296</v>
      </c>
      <c r="F167" s="124" t="s">
        <v>297</v>
      </c>
      <c r="I167" s="117"/>
      <c r="J167" s="125">
        <f>BK167</f>
        <v>0</v>
      </c>
      <c r="L167" s="114"/>
      <c r="M167" s="119"/>
      <c r="P167" s="120">
        <f>SUM(P168:P174)</f>
        <v>0</v>
      </c>
      <c r="R167" s="120">
        <f>SUM(R168:R174)</f>
        <v>1.5560000000000001E-2</v>
      </c>
      <c r="T167" s="121">
        <f>SUM(T168:T174)</f>
        <v>0</v>
      </c>
      <c r="AR167" s="115" t="s">
        <v>80</v>
      </c>
      <c r="AT167" s="122" t="s">
        <v>69</v>
      </c>
      <c r="AU167" s="122" t="s">
        <v>78</v>
      </c>
      <c r="AY167" s="115" t="s">
        <v>132</v>
      </c>
      <c r="BK167" s="123">
        <f>SUM(BK168:BK174)</f>
        <v>0</v>
      </c>
    </row>
    <row r="168" spans="2:65" s="1" customFormat="1" ht="37.9" customHeight="1" x14ac:dyDescent="0.2">
      <c r="B168" s="126"/>
      <c r="C168" s="127" t="s">
        <v>298</v>
      </c>
      <c r="D168" s="127" t="s">
        <v>135</v>
      </c>
      <c r="E168" s="128" t="s">
        <v>299</v>
      </c>
      <c r="F168" s="129" t="s">
        <v>300</v>
      </c>
      <c r="G168" s="130" t="s">
        <v>138</v>
      </c>
      <c r="H168" s="131">
        <v>31.12</v>
      </c>
      <c r="I168" s="132"/>
      <c r="J168" s="133">
        <f>ROUND(I168*H168,2)</f>
        <v>0</v>
      </c>
      <c r="K168" s="129" t="s">
        <v>139</v>
      </c>
      <c r="L168" s="31"/>
      <c r="M168" s="134" t="s">
        <v>3</v>
      </c>
      <c r="N168" s="135" t="s">
        <v>41</v>
      </c>
      <c r="P168" s="136">
        <f>O168*H168</f>
        <v>0</v>
      </c>
      <c r="Q168" s="136">
        <v>1.3999999999999999E-4</v>
      </c>
      <c r="R168" s="136">
        <f>Q168*H168</f>
        <v>4.3568000000000001E-3</v>
      </c>
      <c r="S168" s="136">
        <v>0</v>
      </c>
      <c r="T168" s="137">
        <f>S168*H168</f>
        <v>0</v>
      </c>
      <c r="AR168" s="138" t="s">
        <v>188</v>
      </c>
      <c r="AT168" s="138" t="s">
        <v>135</v>
      </c>
      <c r="AU168" s="138" t="s">
        <v>80</v>
      </c>
      <c r="AY168" s="16" t="s">
        <v>132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78</v>
      </c>
      <c r="BK168" s="139">
        <f>ROUND(I168*H168,2)</f>
        <v>0</v>
      </c>
      <c r="BL168" s="16" t="s">
        <v>188</v>
      </c>
      <c r="BM168" s="138" t="s">
        <v>565</v>
      </c>
    </row>
    <row r="169" spans="2:65" s="1" customFormat="1" ht="11.25" x14ac:dyDescent="0.2">
      <c r="B169" s="31"/>
      <c r="D169" s="140" t="s">
        <v>142</v>
      </c>
      <c r="F169" s="141" t="s">
        <v>302</v>
      </c>
      <c r="I169" s="142"/>
      <c r="L169" s="31"/>
      <c r="M169" s="143"/>
      <c r="T169" s="52"/>
      <c r="AT169" s="16" t="s">
        <v>142</v>
      </c>
      <c r="AU169" s="16" t="s">
        <v>80</v>
      </c>
    </row>
    <row r="170" spans="2:65" s="1" customFormat="1" ht="19.5" x14ac:dyDescent="0.2">
      <c r="B170" s="31"/>
      <c r="D170" s="145" t="s">
        <v>216</v>
      </c>
      <c r="F170" s="169" t="s">
        <v>303</v>
      </c>
      <c r="I170" s="142"/>
      <c r="L170" s="31"/>
      <c r="M170" s="143"/>
      <c r="T170" s="52"/>
      <c r="AT170" s="16" t="s">
        <v>216</v>
      </c>
      <c r="AU170" s="16" t="s">
        <v>80</v>
      </c>
    </row>
    <row r="171" spans="2:65" s="12" customFormat="1" ht="11.25" x14ac:dyDescent="0.2">
      <c r="B171" s="144"/>
      <c r="D171" s="145" t="s">
        <v>144</v>
      </c>
      <c r="E171" s="146" t="s">
        <v>3</v>
      </c>
      <c r="F171" s="147" t="s">
        <v>532</v>
      </c>
      <c r="H171" s="148">
        <v>31.12</v>
      </c>
      <c r="I171" s="149"/>
      <c r="L171" s="144"/>
      <c r="M171" s="150"/>
      <c r="T171" s="151"/>
      <c r="AT171" s="146" t="s">
        <v>144</v>
      </c>
      <c r="AU171" s="146" t="s">
        <v>80</v>
      </c>
      <c r="AV171" s="12" t="s">
        <v>80</v>
      </c>
      <c r="AW171" s="12" t="s">
        <v>31</v>
      </c>
      <c r="AX171" s="12" t="s">
        <v>70</v>
      </c>
      <c r="AY171" s="146" t="s">
        <v>132</v>
      </c>
    </row>
    <row r="172" spans="2:65" s="13" customFormat="1" ht="11.25" x14ac:dyDescent="0.2">
      <c r="B172" s="152"/>
      <c r="D172" s="145" t="s">
        <v>144</v>
      </c>
      <c r="E172" s="153" t="s">
        <v>3</v>
      </c>
      <c r="F172" s="154" t="s">
        <v>146</v>
      </c>
      <c r="H172" s="155">
        <v>31.12</v>
      </c>
      <c r="I172" s="156"/>
      <c r="L172" s="152"/>
      <c r="M172" s="157"/>
      <c r="T172" s="158"/>
      <c r="AT172" s="153" t="s">
        <v>144</v>
      </c>
      <c r="AU172" s="153" t="s">
        <v>80</v>
      </c>
      <c r="AV172" s="13" t="s">
        <v>140</v>
      </c>
      <c r="AW172" s="13" t="s">
        <v>31</v>
      </c>
      <c r="AX172" s="13" t="s">
        <v>78</v>
      </c>
      <c r="AY172" s="153" t="s">
        <v>132</v>
      </c>
    </row>
    <row r="173" spans="2:65" s="1" customFormat="1" ht="44.25" customHeight="1" x14ac:dyDescent="0.2">
      <c r="B173" s="126"/>
      <c r="C173" s="127" t="s">
        <v>305</v>
      </c>
      <c r="D173" s="127" t="s">
        <v>135</v>
      </c>
      <c r="E173" s="128" t="s">
        <v>306</v>
      </c>
      <c r="F173" s="129" t="s">
        <v>307</v>
      </c>
      <c r="G173" s="130" t="s">
        <v>138</v>
      </c>
      <c r="H173" s="131">
        <v>31.12</v>
      </c>
      <c r="I173" s="132"/>
      <c r="J173" s="133">
        <f>ROUND(I173*H173,2)</f>
        <v>0</v>
      </c>
      <c r="K173" s="129" t="s">
        <v>139</v>
      </c>
      <c r="L173" s="31"/>
      <c r="M173" s="134" t="s">
        <v>3</v>
      </c>
      <c r="N173" s="135" t="s">
        <v>41</v>
      </c>
      <c r="P173" s="136">
        <f>O173*H173</f>
        <v>0</v>
      </c>
      <c r="Q173" s="136">
        <v>3.6000000000000002E-4</v>
      </c>
      <c r="R173" s="136">
        <f>Q173*H173</f>
        <v>1.1203200000000002E-2</v>
      </c>
      <c r="S173" s="136">
        <v>0</v>
      </c>
      <c r="T173" s="137">
        <f>S173*H173</f>
        <v>0</v>
      </c>
      <c r="AR173" s="138" t="s">
        <v>188</v>
      </c>
      <c r="AT173" s="138" t="s">
        <v>135</v>
      </c>
      <c r="AU173" s="138" t="s">
        <v>80</v>
      </c>
      <c r="AY173" s="16" t="s">
        <v>132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6" t="s">
        <v>78</v>
      </c>
      <c r="BK173" s="139">
        <f>ROUND(I173*H173,2)</f>
        <v>0</v>
      </c>
      <c r="BL173" s="16" t="s">
        <v>188</v>
      </c>
      <c r="BM173" s="138" t="s">
        <v>566</v>
      </c>
    </row>
    <row r="174" spans="2:65" s="1" customFormat="1" ht="11.25" x14ac:dyDescent="0.2">
      <c r="B174" s="31"/>
      <c r="D174" s="140" t="s">
        <v>142</v>
      </c>
      <c r="F174" s="141" t="s">
        <v>309</v>
      </c>
      <c r="I174" s="142"/>
      <c r="L174" s="31"/>
      <c r="M174" s="143"/>
      <c r="T174" s="52"/>
      <c r="AT174" s="16" t="s">
        <v>142</v>
      </c>
      <c r="AU174" s="16" t="s">
        <v>80</v>
      </c>
    </row>
    <row r="175" spans="2:65" s="11" customFormat="1" ht="25.9" customHeight="1" x14ac:dyDescent="0.2">
      <c r="B175" s="114"/>
      <c r="D175" s="115" t="s">
        <v>69</v>
      </c>
      <c r="E175" s="116" t="s">
        <v>310</v>
      </c>
      <c r="F175" s="116" t="s">
        <v>311</v>
      </c>
      <c r="I175" s="117"/>
      <c r="J175" s="118">
        <f>BK175</f>
        <v>0</v>
      </c>
      <c r="L175" s="114"/>
      <c r="M175" s="119"/>
      <c r="P175" s="120">
        <f>SUM(P176:P178)</f>
        <v>0</v>
      </c>
      <c r="R175" s="120">
        <f>SUM(R176:R178)</f>
        <v>0</v>
      </c>
      <c r="T175" s="121">
        <f>SUM(T176:T178)</f>
        <v>0</v>
      </c>
      <c r="AR175" s="115" t="s">
        <v>165</v>
      </c>
      <c r="AT175" s="122" t="s">
        <v>69</v>
      </c>
      <c r="AU175" s="122" t="s">
        <v>70</v>
      </c>
      <c r="AY175" s="115" t="s">
        <v>132</v>
      </c>
      <c r="BK175" s="123">
        <f>SUM(BK176:BK178)</f>
        <v>0</v>
      </c>
    </row>
    <row r="176" spans="2:65" s="1" customFormat="1" ht="16.5" customHeight="1" x14ac:dyDescent="0.2">
      <c r="B176" s="126"/>
      <c r="C176" s="127" t="s">
        <v>312</v>
      </c>
      <c r="D176" s="127" t="s">
        <v>135</v>
      </c>
      <c r="E176" s="128" t="s">
        <v>313</v>
      </c>
      <c r="F176" s="129" t="s">
        <v>314</v>
      </c>
      <c r="G176" s="130" t="s">
        <v>315</v>
      </c>
      <c r="H176" s="131">
        <v>1</v>
      </c>
      <c r="I176" s="132"/>
      <c r="J176" s="133">
        <f>ROUND(I176*H176,2)</f>
        <v>0</v>
      </c>
      <c r="K176" s="129" t="s">
        <v>316</v>
      </c>
      <c r="L176" s="31"/>
      <c r="M176" s="134" t="s">
        <v>3</v>
      </c>
      <c r="N176" s="135" t="s">
        <v>41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140</v>
      </c>
      <c r="AT176" s="138" t="s">
        <v>135</v>
      </c>
      <c r="AU176" s="138" t="s">
        <v>78</v>
      </c>
      <c r="AY176" s="16" t="s">
        <v>132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6" t="s">
        <v>78</v>
      </c>
      <c r="BK176" s="139">
        <f>ROUND(I176*H176,2)</f>
        <v>0</v>
      </c>
      <c r="BL176" s="16" t="s">
        <v>140</v>
      </c>
      <c r="BM176" s="138" t="s">
        <v>567</v>
      </c>
    </row>
    <row r="177" spans="2:65" s="1" customFormat="1" ht="24.2" customHeight="1" x14ac:dyDescent="0.2">
      <c r="B177" s="126"/>
      <c r="C177" s="127" t="s">
        <v>318</v>
      </c>
      <c r="D177" s="127" t="s">
        <v>135</v>
      </c>
      <c r="E177" s="128" t="s">
        <v>319</v>
      </c>
      <c r="F177" s="129" t="s">
        <v>320</v>
      </c>
      <c r="G177" s="130" t="s">
        <v>321</v>
      </c>
      <c r="H177" s="131">
        <v>95</v>
      </c>
      <c r="I177" s="132"/>
      <c r="J177" s="133">
        <f>ROUND(I177*H177,2)</f>
        <v>0</v>
      </c>
      <c r="K177" s="129" t="s">
        <v>3</v>
      </c>
      <c r="L177" s="31"/>
      <c r="M177" s="134" t="s">
        <v>3</v>
      </c>
      <c r="N177" s="135" t="s">
        <v>41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140</v>
      </c>
      <c r="AT177" s="138" t="s">
        <v>135</v>
      </c>
      <c r="AU177" s="138" t="s">
        <v>78</v>
      </c>
      <c r="AY177" s="16" t="s">
        <v>132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78</v>
      </c>
      <c r="BK177" s="139">
        <f>ROUND(I177*H177,2)</f>
        <v>0</v>
      </c>
      <c r="BL177" s="16" t="s">
        <v>140</v>
      </c>
      <c r="BM177" s="138" t="s">
        <v>568</v>
      </c>
    </row>
    <row r="178" spans="2:65" s="1" customFormat="1" ht="24.2" customHeight="1" x14ac:dyDescent="0.2">
      <c r="B178" s="126"/>
      <c r="C178" s="127" t="s">
        <v>200</v>
      </c>
      <c r="D178" s="127" t="s">
        <v>135</v>
      </c>
      <c r="E178" s="128" t="s">
        <v>323</v>
      </c>
      <c r="F178" s="129" t="s">
        <v>324</v>
      </c>
      <c r="G178" s="130" t="s">
        <v>321</v>
      </c>
      <c r="H178" s="131">
        <v>95</v>
      </c>
      <c r="I178" s="132"/>
      <c r="J178" s="133">
        <f>ROUND(I178*H178,2)</f>
        <v>0</v>
      </c>
      <c r="K178" s="129" t="s">
        <v>3</v>
      </c>
      <c r="L178" s="31"/>
      <c r="M178" s="170" t="s">
        <v>3</v>
      </c>
      <c r="N178" s="171" t="s">
        <v>41</v>
      </c>
      <c r="O178" s="172"/>
      <c r="P178" s="173">
        <f>O178*H178</f>
        <v>0</v>
      </c>
      <c r="Q178" s="173">
        <v>0</v>
      </c>
      <c r="R178" s="173">
        <f>Q178*H178</f>
        <v>0</v>
      </c>
      <c r="S178" s="173">
        <v>0</v>
      </c>
      <c r="T178" s="174">
        <f>S178*H178</f>
        <v>0</v>
      </c>
      <c r="AR178" s="138" t="s">
        <v>140</v>
      </c>
      <c r="AT178" s="138" t="s">
        <v>135</v>
      </c>
      <c r="AU178" s="138" t="s">
        <v>78</v>
      </c>
      <c r="AY178" s="16" t="s">
        <v>132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78</v>
      </c>
      <c r="BK178" s="139">
        <f>ROUND(I178*H178,2)</f>
        <v>0</v>
      </c>
      <c r="BL178" s="16" t="s">
        <v>140</v>
      </c>
      <c r="BM178" s="138" t="s">
        <v>569</v>
      </c>
    </row>
    <row r="179" spans="2:65" s="1" customFormat="1" ht="6.95" customHeight="1" x14ac:dyDescent="0.2">
      <c r="B179" s="40"/>
      <c r="C179" s="41"/>
      <c r="D179" s="41"/>
      <c r="E179" s="41"/>
      <c r="F179" s="41"/>
      <c r="G179" s="41"/>
      <c r="H179" s="41"/>
      <c r="I179" s="41"/>
      <c r="J179" s="41"/>
      <c r="K179" s="41"/>
      <c r="L179" s="31"/>
    </row>
  </sheetData>
  <autoFilter ref="C86:K178" xr:uid="{00000000-0009-0000-0000-000008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800-000000000000}"/>
    <hyperlink ref="F95" r:id="rId2" xr:uid="{00000000-0004-0000-0800-000001000000}"/>
    <hyperlink ref="F99" r:id="rId3" xr:uid="{00000000-0004-0000-0800-000002000000}"/>
    <hyperlink ref="F104" r:id="rId4" xr:uid="{00000000-0004-0000-0800-000003000000}"/>
    <hyperlink ref="F106" r:id="rId5" xr:uid="{00000000-0004-0000-0800-000004000000}"/>
    <hyperlink ref="F108" r:id="rId6" xr:uid="{00000000-0004-0000-0800-000005000000}"/>
    <hyperlink ref="F110" r:id="rId7" xr:uid="{00000000-0004-0000-0800-000006000000}"/>
    <hyperlink ref="F114" r:id="rId8" xr:uid="{00000000-0004-0000-0800-000007000000}"/>
    <hyperlink ref="F118" r:id="rId9" xr:uid="{00000000-0004-0000-0800-000008000000}"/>
    <hyperlink ref="F128" r:id="rId10" xr:uid="{00000000-0004-0000-0800-000009000000}"/>
    <hyperlink ref="F133" r:id="rId11" xr:uid="{00000000-0004-0000-0800-00000A000000}"/>
    <hyperlink ref="F135" r:id="rId12" xr:uid="{00000000-0004-0000-0800-00000B000000}"/>
    <hyperlink ref="F138" r:id="rId13" xr:uid="{00000000-0004-0000-0800-00000C000000}"/>
    <hyperlink ref="F142" r:id="rId14" xr:uid="{00000000-0004-0000-0800-00000D000000}"/>
    <hyperlink ref="F144" r:id="rId15" xr:uid="{00000000-0004-0000-0800-00000E000000}"/>
    <hyperlink ref="F147" r:id="rId16" xr:uid="{00000000-0004-0000-0800-00000F000000}"/>
    <hyperlink ref="F150" r:id="rId17" xr:uid="{00000000-0004-0000-0800-000010000000}"/>
    <hyperlink ref="F154" r:id="rId18" xr:uid="{00000000-0004-0000-0800-000011000000}"/>
    <hyperlink ref="F164" r:id="rId19" xr:uid="{00000000-0004-0000-0800-000012000000}"/>
    <hyperlink ref="F166" r:id="rId20" xr:uid="{00000000-0004-0000-0800-000013000000}"/>
    <hyperlink ref="F169" r:id="rId21" xr:uid="{00000000-0004-0000-0800-000014000000}"/>
    <hyperlink ref="F174" r:id="rId22" xr:uid="{00000000-0004-0000-08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 x14ac:dyDescent="0.2"/>
  <cols>
    <col min="1" max="1" width="8.33203125" style="175" customWidth="1"/>
    <col min="2" max="2" width="1.6640625" style="175" customWidth="1"/>
    <col min="3" max="4" width="5" style="175" customWidth="1"/>
    <col min="5" max="5" width="11.6640625" style="175" customWidth="1"/>
    <col min="6" max="6" width="9.1640625" style="175" customWidth="1"/>
    <col min="7" max="7" width="5" style="175" customWidth="1"/>
    <col min="8" max="8" width="77.83203125" style="175" customWidth="1"/>
    <col min="9" max="10" width="20" style="175" customWidth="1"/>
    <col min="11" max="11" width="1.6640625" style="175" customWidth="1"/>
  </cols>
  <sheetData>
    <row r="1" spans="2:11" customFormat="1" ht="37.5" customHeight="1" x14ac:dyDescent="0.2"/>
    <row r="2" spans="2:11" customFormat="1" ht="7.5" customHeight="1" x14ac:dyDescent="0.2"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2:11" s="14" customFormat="1" ht="45" customHeight="1" x14ac:dyDescent="0.2">
      <c r="B3" s="179"/>
      <c r="C3" s="304" t="s">
        <v>570</v>
      </c>
      <c r="D3" s="304"/>
      <c r="E3" s="304"/>
      <c r="F3" s="304"/>
      <c r="G3" s="304"/>
      <c r="H3" s="304"/>
      <c r="I3" s="304"/>
      <c r="J3" s="304"/>
      <c r="K3" s="180"/>
    </row>
    <row r="4" spans="2:11" customFormat="1" ht="25.5" customHeight="1" x14ac:dyDescent="0.3">
      <c r="B4" s="181"/>
      <c r="C4" s="303" t="s">
        <v>571</v>
      </c>
      <c r="D4" s="303"/>
      <c r="E4" s="303"/>
      <c r="F4" s="303"/>
      <c r="G4" s="303"/>
      <c r="H4" s="303"/>
      <c r="I4" s="303"/>
      <c r="J4" s="303"/>
      <c r="K4" s="182"/>
    </row>
    <row r="5" spans="2:11" customFormat="1" ht="5.25" customHeight="1" x14ac:dyDescent="0.2">
      <c r="B5" s="181"/>
      <c r="C5" s="183"/>
      <c r="D5" s="183"/>
      <c r="E5" s="183"/>
      <c r="F5" s="183"/>
      <c r="G5" s="183"/>
      <c r="H5" s="183"/>
      <c r="I5" s="183"/>
      <c r="J5" s="183"/>
      <c r="K5" s="182"/>
    </row>
    <row r="6" spans="2:11" customFormat="1" ht="15" customHeight="1" x14ac:dyDescent="0.2">
      <c r="B6" s="181"/>
      <c r="C6" s="302" t="s">
        <v>572</v>
      </c>
      <c r="D6" s="302"/>
      <c r="E6" s="302"/>
      <c r="F6" s="302"/>
      <c r="G6" s="302"/>
      <c r="H6" s="302"/>
      <c r="I6" s="302"/>
      <c r="J6" s="302"/>
      <c r="K6" s="182"/>
    </row>
    <row r="7" spans="2:11" customFormat="1" ht="15" customHeight="1" x14ac:dyDescent="0.2">
      <c r="B7" s="185"/>
      <c r="C7" s="302" t="s">
        <v>573</v>
      </c>
      <c r="D7" s="302"/>
      <c r="E7" s="302"/>
      <c r="F7" s="302"/>
      <c r="G7" s="302"/>
      <c r="H7" s="302"/>
      <c r="I7" s="302"/>
      <c r="J7" s="302"/>
      <c r="K7" s="182"/>
    </row>
    <row r="8" spans="2:11" customFormat="1" ht="12.75" customHeight="1" x14ac:dyDescent="0.2">
      <c r="B8" s="185"/>
      <c r="C8" s="184"/>
      <c r="D8" s="184"/>
      <c r="E8" s="184"/>
      <c r="F8" s="184"/>
      <c r="G8" s="184"/>
      <c r="H8" s="184"/>
      <c r="I8" s="184"/>
      <c r="J8" s="184"/>
      <c r="K8" s="182"/>
    </row>
    <row r="9" spans="2:11" customFormat="1" ht="15" customHeight="1" x14ac:dyDescent="0.2">
      <c r="B9" s="185"/>
      <c r="C9" s="302" t="s">
        <v>574</v>
      </c>
      <c r="D9" s="302"/>
      <c r="E9" s="302"/>
      <c r="F9" s="302"/>
      <c r="G9" s="302"/>
      <c r="H9" s="302"/>
      <c r="I9" s="302"/>
      <c r="J9" s="302"/>
      <c r="K9" s="182"/>
    </row>
    <row r="10" spans="2:11" customFormat="1" ht="15" customHeight="1" x14ac:dyDescent="0.2">
      <c r="B10" s="185"/>
      <c r="C10" s="184"/>
      <c r="D10" s="302" t="s">
        <v>575</v>
      </c>
      <c r="E10" s="302"/>
      <c r="F10" s="302"/>
      <c r="G10" s="302"/>
      <c r="H10" s="302"/>
      <c r="I10" s="302"/>
      <c r="J10" s="302"/>
      <c r="K10" s="182"/>
    </row>
    <row r="11" spans="2:11" customFormat="1" ht="15" customHeight="1" x14ac:dyDescent="0.2">
      <c r="B11" s="185"/>
      <c r="C11" s="186"/>
      <c r="D11" s="302" t="s">
        <v>576</v>
      </c>
      <c r="E11" s="302"/>
      <c r="F11" s="302"/>
      <c r="G11" s="302"/>
      <c r="H11" s="302"/>
      <c r="I11" s="302"/>
      <c r="J11" s="302"/>
      <c r="K11" s="182"/>
    </row>
    <row r="12" spans="2:11" customFormat="1" ht="15" customHeight="1" x14ac:dyDescent="0.2">
      <c r="B12" s="185"/>
      <c r="C12" s="186"/>
      <c r="D12" s="184"/>
      <c r="E12" s="184"/>
      <c r="F12" s="184"/>
      <c r="G12" s="184"/>
      <c r="H12" s="184"/>
      <c r="I12" s="184"/>
      <c r="J12" s="184"/>
      <c r="K12" s="182"/>
    </row>
    <row r="13" spans="2:11" customFormat="1" ht="15" customHeight="1" x14ac:dyDescent="0.2">
      <c r="B13" s="185"/>
      <c r="C13" s="186"/>
      <c r="D13" s="187" t="s">
        <v>577</v>
      </c>
      <c r="E13" s="184"/>
      <c r="F13" s="184"/>
      <c r="G13" s="184"/>
      <c r="H13" s="184"/>
      <c r="I13" s="184"/>
      <c r="J13" s="184"/>
      <c r="K13" s="182"/>
    </row>
    <row r="14" spans="2:11" customFormat="1" ht="12.75" customHeight="1" x14ac:dyDescent="0.2">
      <c r="B14" s="185"/>
      <c r="C14" s="186"/>
      <c r="D14" s="186"/>
      <c r="E14" s="186"/>
      <c r="F14" s="186"/>
      <c r="G14" s="186"/>
      <c r="H14" s="186"/>
      <c r="I14" s="186"/>
      <c r="J14" s="186"/>
      <c r="K14" s="182"/>
    </row>
    <row r="15" spans="2:11" customFormat="1" ht="15" customHeight="1" x14ac:dyDescent="0.2">
      <c r="B15" s="185"/>
      <c r="C15" s="186"/>
      <c r="D15" s="302" t="s">
        <v>578</v>
      </c>
      <c r="E15" s="302"/>
      <c r="F15" s="302"/>
      <c r="G15" s="302"/>
      <c r="H15" s="302"/>
      <c r="I15" s="302"/>
      <c r="J15" s="302"/>
      <c r="K15" s="182"/>
    </row>
    <row r="16" spans="2:11" customFormat="1" ht="15" customHeight="1" x14ac:dyDescent="0.2">
      <c r="B16" s="185"/>
      <c r="C16" s="186"/>
      <c r="D16" s="302" t="s">
        <v>579</v>
      </c>
      <c r="E16" s="302"/>
      <c r="F16" s="302"/>
      <c r="G16" s="302"/>
      <c r="H16" s="302"/>
      <c r="I16" s="302"/>
      <c r="J16" s="302"/>
      <c r="K16" s="182"/>
    </row>
    <row r="17" spans="2:11" customFormat="1" ht="15" customHeight="1" x14ac:dyDescent="0.2">
      <c r="B17" s="185"/>
      <c r="C17" s="186"/>
      <c r="D17" s="302" t="s">
        <v>580</v>
      </c>
      <c r="E17" s="302"/>
      <c r="F17" s="302"/>
      <c r="G17" s="302"/>
      <c r="H17" s="302"/>
      <c r="I17" s="302"/>
      <c r="J17" s="302"/>
      <c r="K17" s="182"/>
    </row>
    <row r="18" spans="2:11" customFormat="1" ht="15" customHeight="1" x14ac:dyDescent="0.2">
      <c r="B18" s="185"/>
      <c r="C18" s="186"/>
      <c r="D18" s="186"/>
      <c r="E18" s="188" t="s">
        <v>77</v>
      </c>
      <c r="F18" s="302" t="s">
        <v>581</v>
      </c>
      <c r="G18" s="302"/>
      <c r="H18" s="302"/>
      <c r="I18" s="302"/>
      <c r="J18" s="302"/>
      <c r="K18" s="182"/>
    </row>
    <row r="19" spans="2:11" customFormat="1" ht="15" customHeight="1" x14ac:dyDescent="0.2">
      <c r="B19" s="185"/>
      <c r="C19" s="186"/>
      <c r="D19" s="186"/>
      <c r="E19" s="188" t="s">
        <v>582</v>
      </c>
      <c r="F19" s="302" t="s">
        <v>583</v>
      </c>
      <c r="G19" s="302"/>
      <c r="H19" s="302"/>
      <c r="I19" s="302"/>
      <c r="J19" s="302"/>
      <c r="K19" s="182"/>
    </row>
    <row r="20" spans="2:11" customFormat="1" ht="15" customHeight="1" x14ac:dyDescent="0.2">
      <c r="B20" s="185"/>
      <c r="C20" s="186"/>
      <c r="D20" s="186"/>
      <c r="E20" s="188" t="s">
        <v>584</v>
      </c>
      <c r="F20" s="302" t="s">
        <v>585</v>
      </c>
      <c r="G20" s="302"/>
      <c r="H20" s="302"/>
      <c r="I20" s="302"/>
      <c r="J20" s="302"/>
      <c r="K20" s="182"/>
    </row>
    <row r="21" spans="2:11" customFormat="1" ht="15" customHeight="1" x14ac:dyDescent="0.2">
      <c r="B21" s="185"/>
      <c r="C21" s="186"/>
      <c r="D21" s="186"/>
      <c r="E21" s="188" t="s">
        <v>586</v>
      </c>
      <c r="F21" s="302" t="s">
        <v>587</v>
      </c>
      <c r="G21" s="302"/>
      <c r="H21" s="302"/>
      <c r="I21" s="302"/>
      <c r="J21" s="302"/>
      <c r="K21" s="182"/>
    </row>
    <row r="22" spans="2:11" customFormat="1" ht="15" customHeight="1" x14ac:dyDescent="0.2">
      <c r="B22" s="185"/>
      <c r="C22" s="186"/>
      <c r="D22" s="186"/>
      <c r="E22" s="188" t="s">
        <v>588</v>
      </c>
      <c r="F22" s="302" t="s">
        <v>589</v>
      </c>
      <c r="G22" s="302"/>
      <c r="H22" s="302"/>
      <c r="I22" s="302"/>
      <c r="J22" s="302"/>
      <c r="K22" s="182"/>
    </row>
    <row r="23" spans="2:11" customFormat="1" ht="15" customHeight="1" x14ac:dyDescent="0.2">
      <c r="B23" s="185"/>
      <c r="C23" s="186"/>
      <c r="D23" s="186"/>
      <c r="E23" s="188" t="s">
        <v>590</v>
      </c>
      <c r="F23" s="302" t="s">
        <v>591</v>
      </c>
      <c r="G23" s="302"/>
      <c r="H23" s="302"/>
      <c r="I23" s="302"/>
      <c r="J23" s="302"/>
      <c r="K23" s="182"/>
    </row>
    <row r="24" spans="2:11" customFormat="1" ht="12.75" customHeight="1" x14ac:dyDescent="0.2">
      <c r="B24" s="185"/>
      <c r="C24" s="186"/>
      <c r="D24" s="186"/>
      <c r="E24" s="186"/>
      <c r="F24" s="186"/>
      <c r="G24" s="186"/>
      <c r="H24" s="186"/>
      <c r="I24" s="186"/>
      <c r="J24" s="186"/>
      <c r="K24" s="182"/>
    </row>
    <row r="25" spans="2:11" customFormat="1" ht="15" customHeight="1" x14ac:dyDescent="0.2">
      <c r="B25" s="185"/>
      <c r="C25" s="302" t="s">
        <v>592</v>
      </c>
      <c r="D25" s="302"/>
      <c r="E25" s="302"/>
      <c r="F25" s="302"/>
      <c r="G25" s="302"/>
      <c r="H25" s="302"/>
      <c r="I25" s="302"/>
      <c r="J25" s="302"/>
      <c r="K25" s="182"/>
    </row>
    <row r="26" spans="2:11" customFormat="1" ht="15" customHeight="1" x14ac:dyDescent="0.2">
      <c r="B26" s="185"/>
      <c r="C26" s="302" t="s">
        <v>593</v>
      </c>
      <c r="D26" s="302"/>
      <c r="E26" s="302"/>
      <c r="F26" s="302"/>
      <c r="G26" s="302"/>
      <c r="H26" s="302"/>
      <c r="I26" s="302"/>
      <c r="J26" s="302"/>
      <c r="K26" s="182"/>
    </row>
    <row r="27" spans="2:11" customFormat="1" ht="15" customHeight="1" x14ac:dyDescent="0.2">
      <c r="B27" s="185"/>
      <c r="C27" s="184"/>
      <c r="D27" s="302" t="s">
        <v>594</v>
      </c>
      <c r="E27" s="302"/>
      <c r="F27" s="302"/>
      <c r="G27" s="302"/>
      <c r="H27" s="302"/>
      <c r="I27" s="302"/>
      <c r="J27" s="302"/>
      <c r="K27" s="182"/>
    </row>
    <row r="28" spans="2:11" customFormat="1" ht="15" customHeight="1" x14ac:dyDescent="0.2">
      <c r="B28" s="185"/>
      <c r="C28" s="186"/>
      <c r="D28" s="302" t="s">
        <v>595</v>
      </c>
      <c r="E28" s="302"/>
      <c r="F28" s="302"/>
      <c r="G28" s="302"/>
      <c r="H28" s="302"/>
      <c r="I28" s="302"/>
      <c r="J28" s="302"/>
      <c r="K28" s="182"/>
    </row>
    <row r="29" spans="2:11" customFormat="1" ht="12.75" customHeight="1" x14ac:dyDescent="0.2">
      <c r="B29" s="185"/>
      <c r="C29" s="186"/>
      <c r="D29" s="186"/>
      <c r="E29" s="186"/>
      <c r="F29" s="186"/>
      <c r="G29" s="186"/>
      <c r="H29" s="186"/>
      <c r="I29" s="186"/>
      <c r="J29" s="186"/>
      <c r="K29" s="182"/>
    </row>
    <row r="30" spans="2:11" customFormat="1" ht="15" customHeight="1" x14ac:dyDescent="0.2">
      <c r="B30" s="185"/>
      <c r="C30" s="186"/>
      <c r="D30" s="302" t="s">
        <v>596</v>
      </c>
      <c r="E30" s="302"/>
      <c r="F30" s="302"/>
      <c r="G30" s="302"/>
      <c r="H30" s="302"/>
      <c r="I30" s="302"/>
      <c r="J30" s="302"/>
      <c r="K30" s="182"/>
    </row>
    <row r="31" spans="2:11" customFormat="1" ht="15" customHeight="1" x14ac:dyDescent="0.2">
      <c r="B31" s="185"/>
      <c r="C31" s="186"/>
      <c r="D31" s="302" t="s">
        <v>597</v>
      </c>
      <c r="E31" s="302"/>
      <c r="F31" s="302"/>
      <c r="G31" s="302"/>
      <c r="H31" s="302"/>
      <c r="I31" s="302"/>
      <c r="J31" s="302"/>
      <c r="K31" s="182"/>
    </row>
    <row r="32" spans="2:11" customFormat="1" ht="12.75" customHeight="1" x14ac:dyDescent="0.2">
      <c r="B32" s="185"/>
      <c r="C32" s="186"/>
      <c r="D32" s="186"/>
      <c r="E32" s="186"/>
      <c r="F32" s="186"/>
      <c r="G32" s="186"/>
      <c r="H32" s="186"/>
      <c r="I32" s="186"/>
      <c r="J32" s="186"/>
      <c r="K32" s="182"/>
    </row>
    <row r="33" spans="2:11" customFormat="1" ht="15" customHeight="1" x14ac:dyDescent="0.2">
      <c r="B33" s="185"/>
      <c r="C33" s="186"/>
      <c r="D33" s="302" t="s">
        <v>598</v>
      </c>
      <c r="E33" s="302"/>
      <c r="F33" s="302"/>
      <c r="G33" s="302"/>
      <c r="H33" s="302"/>
      <c r="I33" s="302"/>
      <c r="J33" s="302"/>
      <c r="K33" s="182"/>
    </row>
    <row r="34" spans="2:11" customFormat="1" ht="15" customHeight="1" x14ac:dyDescent="0.2">
      <c r="B34" s="185"/>
      <c r="C34" s="186"/>
      <c r="D34" s="302" t="s">
        <v>599</v>
      </c>
      <c r="E34" s="302"/>
      <c r="F34" s="302"/>
      <c r="G34" s="302"/>
      <c r="H34" s="302"/>
      <c r="I34" s="302"/>
      <c r="J34" s="302"/>
      <c r="K34" s="182"/>
    </row>
    <row r="35" spans="2:11" customFormat="1" ht="15" customHeight="1" x14ac:dyDescent="0.2">
      <c r="B35" s="185"/>
      <c r="C35" s="186"/>
      <c r="D35" s="302" t="s">
        <v>600</v>
      </c>
      <c r="E35" s="302"/>
      <c r="F35" s="302"/>
      <c r="G35" s="302"/>
      <c r="H35" s="302"/>
      <c r="I35" s="302"/>
      <c r="J35" s="302"/>
      <c r="K35" s="182"/>
    </row>
    <row r="36" spans="2:11" customFormat="1" ht="15" customHeight="1" x14ac:dyDescent="0.2">
      <c r="B36" s="185"/>
      <c r="C36" s="186"/>
      <c r="D36" s="184"/>
      <c r="E36" s="187" t="s">
        <v>118</v>
      </c>
      <c r="F36" s="184"/>
      <c r="G36" s="302" t="s">
        <v>601</v>
      </c>
      <c r="H36" s="302"/>
      <c r="I36" s="302"/>
      <c r="J36" s="302"/>
      <c r="K36" s="182"/>
    </row>
    <row r="37" spans="2:11" customFormat="1" ht="30.75" customHeight="1" x14ac:dyDescent="0.2">
      <c r="B37" s="185"/>
      <c r="C37" s="186"/>
      <c r="D37" s="184"/>
      <c r="E37" s="187" t="s">
        <v>602</v>
      </c>
      <c r="F37" s="184"/>
      <c r="G37" s="302" t="s">
        <v>603</v>
      </c>
      <c r="H37" s="302"/>
      <c r="I37" s="302"/>
      <c r="J37" s="302"/>
      <c r="K37" s="182"/>
    </row>
    <row r="38" spans="2:11" customFormat="1" ht="15" customHeight="1" x14ac:dyDescent="0.2">
      <c r="B38" s="185"/>
      <c r="C38" s="186"/>
      <c r="D38" s="184"/>
      <c r="E38" s="187" t="s">
        <v>51</v>
      </c>
      <c r="F38" s="184"/>
      <c r="G38" s="302" t="s">
        <v>604</v>
      </c>
      <c r="H38" s="302"/>
      <c r="I38" s="302"/>
      <c r="J38" s="302"/>
      <c r="K38" s="182"/>
    </row>
    <row r="39" spans="2:11" customFormat="1" ht="15" customHeight="1" x14ac:dyDescent="0.2">
      <c r="B39" s="185"/>
      <c r="C39" s="186"/>
      <c r="D39" s="184"/>
      <c r="E39" s="187" t="s">
        <v>52</v>
      </c>
      <c r="F39" s="184"/>
      <c r="G39" s="302" t="s">
        <v>605</v>
      </c>
      <c r="H39" s="302"/>
      <c r="I39" s="302"/>
      <c r="J39" s="302"/>
      <c r="K39" s="182"/>
    </row>
    <row r="40" spans="2:11" customFormat="1" ht="15" customHeight="1" x14ac:dyDescent="0.2">
      <c r="B40" s="185"/>
      <c r="C40" s="186"/>
      <c r="D40" s="184"/>
      <c r="E40" s="187" t="s">
        <v>119</v>
      </c>
      <c r="F40" s="184"/>
      <c r="G40" s="302" t="s">
        <v>606</v>
      </c>
      <c r="H40" s="302"/>
      <c r="I40" s="302"/>
      <c r="J40" s="302"/>
      <c r="K40" s="182"/>
    </row>
    <row r="41" spans="2:11" customFormat="1" ht="15" customHeight="1" x14ac:dyDescent="0.2">
      <c r="B41" s="185"/>
      <c r="C41" s="186"/>
      <c r="D41" s="184"/>
      <c r="E41" s="187" t="s">
        <v>120</v>
      </c>
      <c r="F41" s="184"/>
      <c r="G41" s="302" t="s">
        <v>607</v>
      </c>
      <c r="H41" s="302"/>
      <c r="I41" s="302"/>
      <c r="J41" s="302"/>
      <c r="K41" s="182"/>
    </row>
    <row r="42" spans="2:11" customFormat="1" ht="15" customHeight="1" x14ac:dyDescent="0.2">
      <c r="B42" s="185"/>
      <c r="C42" s="186"/>
      <c r="D42" s="184"/>
      <c r="E42" s="187" t="s">
        <v>608</v>
      </c>
      <c r="F42" s="184"/>
      <c r="G42" s="302" t="s">
        <v>609</v>
      </c>
      <c r="H42" s="302"/>
      <c r="I42" s="302"/>
      <c r="J42" s="302"/>
      <c r="K42" s="182"/>
    </row>
    <row r="43" spans="2:11" customFormat="1" ht="15" customHeight="1" x14ac:dyDescent="0.2">
      <c r="B43" s="185"/>
      <c r="C43" s="186"/>
      <c r="D43" s="184"/>
      <c r="E43" s="187"/>
      <c r="F43" s="184"/>
      <c r="G43" s="302" t="s">
        <v>610</v>
      </c>
      <c r="H43" s="302"/>
      <c r="I43" s="302"/>
      <c r="J43" s="302"/>
      <c r="K43" s="182"/>
    </row>
    <row r="44" spans="2:11" customFormat="1" ht="15" customHeight="1" x14ac:dyDescent="0.2">
      <c r="B44" s="185"/>
      <c r="C44" s="186"/>
      <c r="D44" s="184"/>
      <c r="E44" s="187" t="s">
        <v>611</v>
      </c>
      <c r="F44" s="184"/>
      <c r="G44" s="302" t="s">
        <v>612</v>
      </c>
      <c r="H44" s="302"/>
      <c r="I44" s="302"/>
      <c r="J44" s="302"/>
      <c r="K44" s="182"/>
    </row>
    <row r="45" spans="2:11" customFormat="1" ht="15" customHeight="1" x14ac:dyDescent="0.2">
      <c r="B45" s="185"/>
      <c r="C45" s="186"/>
      <c r="D45" s="184"/>
      <c r="E45" s="187" t="s">
        <v>122</v>
      </c>
      <c r="F45" s="184"/>
      <c r="G45" s="302" t="s">
        <v>613</v>
      </c>
      <c r="H45" s="302"/>
      <c r="I45" s="302"/>
      <c r="J45" s="302"/>
      <c r="K45" s="182"/>
    </row>
    <row r="46" spans="2:11" customFormat="1" ht="12.75" customHeight="1" x14ac:dyDescent="0.2">
      <c r="B46" s="185"/>
      <c r="C46" s="186"/>
      <c r="D46" s="184"/>
      <c r="E46" s="184"/>
      <c r="F46" s="184"/>
      <c r="G46" s="184"/>
      <c r="H46" s="184"/>
      <c r="I46" s="184"/>
      <c r="J46" s="184"/>
      <c r="K46" s="182"/>
    </row>
    <row r="47" spans="2:11" customFormat="1" ht="15" customHeight="1" x14ac:dyDescent="0.2">
      <c r="B47" s="185"/>
      <c r="C47" s="186"/>
      <c r="D47" s="302" t="s">
        <v>614</v>
      </c>
      <c r="E47" s="302"/>
      <c r="F47" s="302"/>
      <c r="G47" s="302"/>
      <c r="H47" s="302"/>
      <c r="I47" s="302"/>
      <c r="J47" s="302"/>
      <c r="K47" s="182"/>
    </row>
    <row r="48" spans="2:11" customFormat="1" ht="15" customHeight="1" x14ac:dyDescent="0.2">
      <c r="B48" s="185"/>
      <c r="C48" s="186"/>
      <c r="D48" s="186"/>
      <c r="E48" s="302" t="s">
        <v>615</v>
      </c>
      <c r="F48" s="302"/>
      <c r="G48" s="302"/>
      <c r="H48" s="302"/>
      <c r="I48" s="302"/>
      <c r="J48" s="302"/>
      <c r="K48" s="182"/>
    </row>
    <row r="49" spans="2:11" customFormat="1" ht="15" customHeight="1" x14ac:dyDescent="0.2">
      <c r="B49" s="185"/>
      <c r="C49" s="186"/>
      <c r="D49" s="186"/>
      <c r="E49" s="302" t="s">
        <v>616</v>
      </c>
      <c r="F49" s="302"/>
      <c r="G49" s="302"/>
      <c r="H49" s="302"/>
      <c r="I49" s="302"/>
      <c r="J49" s="302"/>
      <c r="K49" s="182"/>
    </row>
    <row r="50" spans="2:11" customFormat="1" ht="15" customHeight="1" x14ac:dyDescent="0.2">
      <c r="B50" s="185"/>
      <c r="C50" s="186"/>
      <c r="D50" s="186"/>
      <c r="E50" s="302" t="s">
        <v>617</v>
      </c>
      <c r="F50" s="302"/>
      <c r="G50" s="302"/>
      <c r="H50" s="302"/>
      <c r="I50" s="302"/>
      <c r="J50" s="302"/>
      <c r="K50" s="182"/>
    </row>
    <row r="51" spans="2:11" customFormat="1" ht="15" customHeight="1" x14ac:dyDescent="0.2">
      <c r="B51" s="185"/>
      <c r="C51" s="186"/>
      <c r="D51" s="302" t="s">
        <v>618</v>
      </c>
      <c r="E51" s="302"/>
      <c r="F51" s="302"/>
      <c r="G51" s="302"/>
      <c r="H51" s="302"/>
      <c r="I51" s="302"/>
      <c r="J51" s="302"/>
      <c r="K51" s="182"/>
    </row>
    <row r="52" spans="2:11" customFormat="1" ht="25.5" customHeight="1" x14ac:dyDescent="0.3">
      <c r="B52" s="181"/>
      <c r="C52" s="303" t="s">
        <v>619</v>
      </c>
      <c r="D52" s="303"/>
      <c r="E52" s="303"/>
      <c r="F52" s="303"/>
      <c r="G52" s="303"/>
      <c r="H52" s="303"/>
      <c r="I52" s="303"/>
      <c r="J52" s="303"/>
      <c r="K52" s="182"/>
    </row>
    <row r="53" spans="2:11" customFormat="1" ht="5.25" customHeight="1" x14ac:dyDescent="0.2">
      <c r="B53" s="181"/>
      <c r="C53" s="183"/>
      <c r="D53" s="183"/>
      <c r="E53" s="183"/>
      <c r="F53" s="183"/>
      <c r="G53" s="183"/>
      <c r="H53" s="183"/>
      <c r="I53" s="183"/>
      <c r="J53" s="183"/>
      <c r="K53" s="182"/>
    </row>
    <row r="54" spans="2:11" customFormat="1" ht="15" customHeight="1" x14ac:dyDescent="0.2">
      <c r="B54" s="181"/>
      <c r="C54" s="302" t="s">
        <v>620</v>
      </c>
      <c r="D54" s="302"/>
      <c r="E54" s="302"/>
      <c r="F54" s="302"/>
      <c r="G54" s="302"/>
      <c r="H54" s="302"/>
      <c r="I54" s="302"/>
      <c r="J54" s="302"/>
      <c r="K54" s="182"/>
    </row>
    <row r="55" spans="2:11" customFormat="1" ht="15" customHeight="1" x14ac:dyDescent="0.2">
      <c r="B55" s="181"/>
      <c r="C55" s="302" t="s">
        <v>621</v>
      </c>
      <c r="D55" s="302"/>
      <c r="E55" s="302"/>
      <c r="F55" s="302"/>
      <c r="G55" s="302"/>
      <c r="H55" s="302"/>
      <c r="I55" s="302"/>
      <c r="J55" s="302"/>
      <c r="K55" s="182"/>
    </row>
    <row r="56" spans="2:11" customFormat="1" ht="12.75" customHeight="1" x14ac:dyDescent="0.2">
      <c r="B56" s="181"/>
      <c r="C56" s="184"/>
      <c r="D56" s="184"/>
      <c r="E56" s="184"/>
      <c r="F56" s="184"/>
      <c r="G56" s="184"/>
      <c r="H56" s="184"/>
      <c r="I56" s="184"/>
      <c r="J56" s="184"/>
      <c r="K56" s="182"/>
    </row>
    <row r="57" spans="2:11" customFormat="1" ht="15" customHeight="1" x14ac:dyDescent="0.2">
      <c r="B57" s="181"/>
      <c r="C57" s="302" t="s">
        <v>622</v>
      </c>
      <c r="D57" s="302"/>
      <c r="E57" s="302"/>
      <c r="F57" s="302"/>
      <c r="G57" s="302"/>
      <c r="H57" s="302"/>
      <c r="I57" s="302"/>
      <c r="J57" s="302"/>
      <c r="K57" s="182"/>
    </row>
    <row r="58" spans="2:11" customFormat="1" ht="15" customHeight="1" x14ac:dyDescent="0.2">
      <c r="B58" s="181"/>
      <c r="C58" s="186"/>
      <c r="D58" s="302" t="s">
        <v>623</v>
      </c>
      <c r="E58" s="302"/>
      <c r="F58" s="302"/>
      <c r="G58" s="302"/>
      <c r="H58" s="302"/>
      <c r="I58" s="302"/>
      <c r="J58" s="302"/>
      <c r="K58" s="182"/>
    </row>
    <row r="59" spans="2:11" customFormat="1" ht="15" customHeight="1" x14ac:dyDescent="0.2">
      <c r="B59" s="181"/>
      <c r="C59" s="186"/>
      <c r="D59" s="302" t="s">
        <v>624</v>
      </c>
      <c r="E59" s="302"/>
      <c r="F59" s="302"/>
      <c r="G59" s="302"/>
      <c r="H59" s="302"/>
      <c r="I59" s="302"/>
      <c r="J59" s="302"/>
      <c r="K59" s="182"/>
    </row>
    <row r="60" spans="2:11" customFormat="1" ht="15" customHeight="1" x14ac:dyDescent="0.2">
      <c r="B60" s="181"/>
      <c r="C60" s="186"/>
      <c r="D60" s="302" t="s">
        <v>625</v>
      </c>
      <c r="E60" s="302"/>
      <c r="F60" s="302"/>
      <c r="G60" s="302"/>
      <c r="H60" s="302"/>
      <c r="I60" s="302"/>
      <c r="J60" s="302"/>
      <c r="K60" s="182"/>
    </row>
    <row r="61" spans="2:11" customFormat="1" ht="15" customHeight="1" x14ac:dyDescent="0.2">
      <c r="B61" s="181"/>
      <c r="C61" s="186"/>
      <c r="D61" s="302" t="s">
        <v>626</v>
      </c>
      <c r="E61" s="302"/>
      <c r="F61" s="302"/>
      <c r="G61" s="302"/>
      <c r="H61" s="302"/>
      <c r="I61" s="302"/>
      <c r="J61" s="302"/>
      <c r="K61" s="182"/>
    </row>
    <row r="62" spans="2:11" customFormat="1" ht="15" customHeight="1" x14ac:dyDescent="0.2">
      <c r="B62" s="181"/>
      <c r="C62" s="186"/>
      <c r="D62" s="305" t="s">
        <v>627</v>
      </c>
      <c r="E62" s="305"/>
      <c r="F62" s="305"/>
      <c r="G62" s="305"/>
      <c r="H62" s="305"/>
      <c r="I62" s="305"/>
      <c r="J62" s="305"/>
      <c r="K62" s="182"/>
    </row>
    <row r="63" spans="2:11" customFormat="1" ht="15" customHeight="1" x14ac:dyDescent="0.2">
      <c r="B63" s="181"/>
      <c r="C63" s="186"/>
      <c r="D63" s="302" t="s">
        <v>628</v>
      </c>
      <c r="E63" s="302"/>
      <c r="F63" s="302"/>
      <c r="G63" s="302"/>
      <c r="H63" s="302"/>
      <c r="I63" s="302"/>
      <c r="J63" s="302"/>
      <c r="K63" s="182"/>
    </row>
    <row r="64" spans="2:11" customFormat="1" ht="12.75" customHeight="1" x14ac:dyDescent="0.2">
      <c r="B64" s="181"/>
      <c r="C64" s="186"/>
      <c r="D64" s="186"/>
      <c r="E64" s="189"/>
      <c r="F64" s="186"/>
      <c r="G64" s="186"/>
      <c r="H64" s="186"/>
      <c r="I64" s="186"/>
      <c r="J64" s="186"/>
      <c r="K64" s="182"/>
    </row>
    <row r="65" spans="2:11" customFormat="1" ht="15" customHeight="1" x14ac:dyDescent="0.2">
      <c r="B65" s="181"/>
      <c r="C65" s="186"/>
      <c r="D65" s="302" t="s">
        <v>629</v>
      </c>
      <c r="E65" s="302"/>
      <c r="F65" s="302"/>
      <c r="G65" s="302"/>
      <c r="H65" s="302"/>
      <c r="I65" s="302"/>
      <c r="J65" s="302"/>
      <c r="K65" s="182"/>
    </row>
    <row r="66" spans="2:11" customFormat="1" ht="15" customHeight="1" x14ac:dyDescent="0.2">
      <c r="B66" s="181"/>
      <c r="C66" s="186"/>
      <c r="D66" s="305" t="s">
        <v>630</v>
      </c>
      <c r="E66" s="305"/>
      <c r="F66" s="305"/>
      <c r="G66" s="305"/>
      <c r="H66" s="305"/>
      <c r="I66" s="305"/>
      <c r="J66" s="305"/>
      <c r="K66" s="182"/>
    </row>
    <row r="67" spans="2:11" customFormat="1" ht="15" customHeight="1" x14ac:dyDescent="0.2">
      <c r="B67" s="181"/>
      <c r="C67" s="186"/>
      <c r="D67" s="302" t="s">
        <v>631</v>
      </c>
      <c r="E67" s="302"/>
      <c r="F67" s="302"/>
      <c r="G67" s="302"/>
      <c r="H67" s="302"/>
      <c r="I67" s="302"/>
      <c r="J67" s="302"/>
      <c r="K67" s="182"/>
    </row>
    <row r="68" spans="2:11" customFormat="1" ht="15" customHeight="1" x14ac:dyDescent="0.2">
      <c r="B68" s="181"/>
      <c r="C68" s="186"/>
      <c r="D68" s="302" t="s">
        <v>632</v>
      </c>
      <c r="E68" s="302"/>
      <c r="F68" s="302"/>
      <c r="G68" s="302"/>
      <c r="H68" s="302"/>
      <c r="I68" s="302"/>
      <c r="J68" s="302"/>
      <c r="K68" s="182"/>
    </row>
    <row r="69" spans="2:11" customFormat="1" ht="15" customHeight="1" x14ac:dyDescent="0.2">
      <c r="B69" s="181"/>
      <c r="C69" s="186"/>
      <c r="D69" s="302" t="s">
        <v>633</v>
      </c>
      <c r="E69" s="302"/>
      <c r="F69" s="302"/>
      <c r="G69" s="302"/>
      <c r="H69" s="302"/>
      <c r="I69" s="302"/>
      <c r="J69" s="302"/>
      <c r="K69" s="182"/>
    </row>
    <row r="70" spans="2:11" customFormat="1" ht="15" customHeight="1" x14ac:dyDescent="0.2">
      <c r="B70" s="181"/>
      <c r="C70" s="186"/>
      <c r="D70" s="302" t="s">
        <v>634</v>
      </c>
      <c r="E70" s="302"/>
      <c r="F70" s="302"/>
      <c r="G70" s="302"/>
      <c r="H70" s="302"/>
      <c r="I70" s="302"/>
      <c r="J70" s="302"/>
      <c r="K70" s="182"/>
    </row>
    <row r="71" spans="2:11" customFormat="1" ht="12.75" customHeight="1" x14ac:dyDescent="0.2">
      <c r="B71" s="190"/>
      <c r="C71" s="191"/>
      <c r="D71" s="191"/>
      <c r="E71" s="191"/>
      <c r="F71" s="191"/>
      <c r="G71" s="191"/>
      <c r="H71" s="191"/>
      <c r="I71" s="191"/>
      <c r="J71" s="191"/>
      <c r="K71" s="192"/>
    </row>
    <row r="72" spans="2:11" customFormat="1" ht="18.75" customHeight="1" x14ac:dyDescent="0.2">
      <c r="B72" s="193"/>
      <c r="C72" s="193"/>
      <c r="D72" s="193"/>
      <c r="E72" s="193"/>
      <c r="F72" s="193"/>
      <c r="G72" s="193"/>
      <c r="H72" s="193"/>
      <c r="I72" s="193"/>
      <c r="J72" s="193"/>
      <c r="K72" s="194"/>
    </row>
    <row r="73" spans="2:11" customFormat="1" ht="18.75" customHeight="1" x14ac:dyDescent="0.2">
      <c r="B73" s="194"/>
      <c r="C73" s="194"/>
      <c r="D73" s="194"/>
      <c r="E73" s="194"/>
      <c r="F73" s="194"/>
      <c r="G73" s="194"/>
      <c r="H73" s="194"/>
      <c r="I73" s="194"/>
      <c r="J73" s="194"/>
      <c r="K73" s="194"/>
    </row>
    <row r="74" spans="2:11" customFormat="1" ht="7.5" customHeight="1" x14ac:dyDescent="0.2">
      <c r="B74" s="195"/>
      <c r="C74" s="196"/>
      <c r="D74" s="196"/>
      <c r="E74" s="196"/>
      <c r="F74" s="196"/>
      <c r="G74" s="196"/>
      <c r="H74" s="196"/>
      <c r="I74" s="196"/>
      <c r="J74" s="196"/>
      <c r="K74" s="197"/>
    </row>
    <row r="75" spans="2:11" customFormat="1" ht="45" customHeight="1" x14ac:dyDescent="0.2">
      <c r="B75" s="198"/>
      <c r="C75" s="306" t="s">
        <v>635</v>
      </c>
      <c r="D75" s="306"/>
      <c r="E75" s="306"/>
      <c r="F75" s="306"/>
      <c r="G75" s="306"/>
      <c r="H75" s="306"/>
      <c r="I75" s="306"/>
      <c r="J75" s="306"/>
      <c r="K75" s="199"/>
    </row>
    <row r="76" spans="2:11" customFormat="1" ht="17.25" customHeight="1" x14ac:dyDescent="0.2">
      <c r="B76" s="198"/>
      <c r="C76" s="200" t="s">
        <v>636</v>
      </c>
      <c r="D76" s="200"/>
      <c r="E76" s="200"/>
      <c r="F76" s="200" t="s">
        <v>637</v>
      </c>
      <c r="G76" s="201"/>
      <c r="H76" s="200" t="s">
        <v>52</v>
      </c>
      <c r="I76" s="200" t="s">
        <v>55</v>
      </c>
      <c r="J76" s="200" t="s">
        <v>638</v>
      </c>
      <c r="K76" s="199"/>
    </row>
    <row r="77" spans="2:11" customFormat="1" ht="17.25" customHeight="1" x14ac:dyDescent="0.2">
      <c r="B77" s="198"/>
      <c r="C77" s="202" t="s">
        <v>639</v>
      </c>
      <c r="D77" s="202"/>
      <c r="E77" s="202"/>
      <c r="F77" s="203" t="s">
        <v>640</v>
      </c>
      <c r="G77" s="204"/>
      <c r="H77" s="202"/>
      <c r="I77" s="202"/>
      <c r="J77" s="202" t="s">
        <v>641</v>
      </c>
      <c r="K77" s="199"/>
    </row>
    <row r="78" spans="2:11" customFormat="1" ht="5.25" customHeight="1" x14ac:dyDescent="0.2">
      <c r="B78" s="198"/>
      <c r="C78" s="205"/>
      <c r="D78" s="205"/>
      <c r="E78" s="205"/>
      <c r="F78" s="205"/>
      <c r="G78" s="206"/>
      <c r="H78" s="205"/>
      <c r="I78" s="205"/>
      <c r="J78" s="205"/>
      <c r="K78" s="199"/>
    </row>
    <row r="79" spans="2:11" customFormat="1" ht="15" customHeight="1" x14ac:dyDescent="0.2">
      <c r="B79" s="198"/>
      <c r="C79" s="187" t="s">
        <v>51</v>
      </c>
      <c r="D79" s="207"/>
      <c r="E79" s="207"/>
      <c r="F79" s="208" t="s">
        <v>642</v>
      </c>
      <c r="G79" s="209"/>
      <c r="H79" s="187" t="s">
        <v>643</v>
      </c>
      <c r="I79" s="187" t="s">
        <v>644</v>
      </c>
      <c r="J79" s="187">
        <v>20</v>
      </c>
      <c r="K79" s="199"/>
    </row>
    <row r="80" spans="2:11" customFormat="1" ht="15" customHeight="1" x14ac:dyDescent="0.2">
      <c r="B80" s="198"/>
      <c r="C80" s="187" t="s">
        <v>645</v>
      </c>
      <c r="D80" s="187"/>
      <c r="E80" s="187"/>
      <c r="F80" s="208" t="s">
        <v>642</v>
      </c>
      <c r="G80" s="209"/>
      <c r="H80" s="187" t="s">
        <v>646</v>
      </c>
      <c r="I80" s="187" t="s">
        <v>644</v>
      </c>
      <c r="J80" s="187">
        <v>120</v>
      </c>
      <c r="K80" s="199"/>
    </row>
    <row r="81" spans="2:11" customFormat="1" ht="15" customHeight="1" x14ac:dyDescent="0.2">
      <c r="B81" s="210"/>
      <c r="C81" s="187" t="s">
        <v>647</v>
      </c>
      <c r="D81" s="187"/>
      <c r="E81" s="187"/>
      <c r="F81" s="208" t="s">
        <v>648</v>
      </c>
      <c r="G81" s="209"/>
      <c r="H81" s="187" t="s">
        <v>649</v>
      </c>
      <c r="I81" s="187" t="s">
        <v>644</v>
      </c>
      <c r="J81" s="187">
        <v>50</v>
      </c>
      <c r="K81" s="199"/>
    </row>
    <row r="82" spans="2:11" customFormat="1" ht="15" customHeight="1" x14ac:dyDescent="0.2">
      <c r="B82" s="210"/>
      <c r="C82" s="187" t="s">
        <v>650</v>
      </c>
      <c r="D82" s="187"/>
      <c r="E82" s="187"/>
      <c r="F82" s="208" t="s">
        <v>642</v>
      </c>
      <c r="G82" s="209"/>
      <c r="H82" s="187" t="s">
        <v>651</v>
      </c>
      <c r="I82" s="187" t="s">
        <v>652</v>
      </c>
      <c r="J82" s="187"/>
      <c r="K82" s="199"/>
    </row>
    <row r="83" spans="2:11" customFormat="1" ht="15" customHeight="1" x14ac:dyDescent="0.2">
      <c r="B83" s="210"/>
      <c r="C83" s="187" t="s">
        <v>653</v>
      </c>
      <c r="D83" s="187"/>
      <c r="E83" s="187"/>
      <c r="F83" s="208" t="s">
        <v>648</v>
      </c>
      <c r="G83" s="187"/>
      <c r="H83" s="187" t="s">
        <v>654</v>
      </c>
      <c r="I83" s="187" t="s">
        <v>644</v>
      </c>
      <c r="J83" s="187">
        <v>15</v>
      </c>
      <c r="K83" s="199"/>
    </row>
    <row r="84" spans="2:11" customFormat="1" ht="15" customHeight="1" x14ac:dyDescent="0.2">
      <c r="B84" s="210"/>
      <c r="C84" s="187" t="s">
        <v>655</v>
      </c>
      <c r="D84" s="187"/>
      <c r="E84" s="187"/>
      <c r="F84" s="208" t="s">
        <v>648</v>
      </c>
      <c r="G84" s="187"/>
      <c r="H84" s="187" t="s">
        <v>656</v>
      </c>
      <c r="I84" s="187" t="s">
        <v>644</v>
      </c>
      <c r="J84" s="187">
        <v>15</v>
      </c>
      <c r="K84" s="199"/>
    </row>
    <row r="85" spans="2:11" customFormat="1" ht="15" customHeight="1" x14ac:dyDescent="0.2">
      <c r="B85" s="210"/>
      <c r="C85" s="187" t="s">
        <v>657</v>
      </c>
      <c r="D85" s="187"/>
      <c r="E85" s="187"/>
      <c r="F85" s="208" t="s">
        <v>648</v>
      </c>
      <c r="G85" s="187"/>
      <c r="H85" s="187" t="s">
        <v>658</v>
      </c>
      <c r="I85" s="187" t="s">
        <v>644</v>
      </c>
      <c r="J85" s="187">
        <v>20</v>
      </c>
      <c r="K85" s="199"/>
    </row>
    <row r="86" spans="2:11" customFormat="1" ht="15" customHeight="1" x14ac:dyDescent="0.2">
      <c r="B86" s="210"/>
      <c r="C86" s="187" t="s">
        <v>659</v>
      </c>
      <c r="D86" s="187"/>
      <c r="E86" s="187"/>
      <c r="F86" s="208" t="s">
        <v>648</v>
      </c>
      <c r="G86" s="187"/>
      <c r="H86" s="187" t="s">
        <v>660</v>
      </c>
      <c r="I86" s="187" t="s">
        <v>644</v>
      </c>
      <c r="J86" s="187">
        <v>20</v>
      </c>
      <c r="K86" s="199"/>
    </row>
    <row r="87" spans="2:11" customFormat="1" ht="15" customHeight="1" x14ac:dyDescent="0.2">
      <c r="B87" s="210"/>
      <c r="C87" s="187" t="s">
        <v>661</v>
      </c>
      <c r="D87" s="187"/>
      <c r="E87" s="187"/>
      <c r="F87" s="208" t="s">
        <v>648</v>
      </c>
      <c r="G87" s="209"/>
      <c r="H87" s="187" t="s">
        <v>662</v>
      </c>
      <c r="I87" s="187" t="s">
        <v>644</v>
      </c>
      <c r="J87" s="187">
        <v>50</v>
      </c>
      <c r="K87" s="199"/>
    </row>
    <row r="88" spans="2:11" customFormat="1" ht="15" customHeight="1" x14ac:dyDescent="0.2">
      <c r="B88" s="210"/>
      <c r="C88" s="187" t="s">
        <v>663</v>
      </c>
      <c r="D88" s="187"/>
      <c r="E88" s="187"/>
      <c r="F88" s="208" t="s">
        <v>648</v>
      </c>
      <c r="G88" s="209"/>
      <c r="H88" s="187" t="s">
        <v>664</v>
      </c>
      <c r="I88" s="187" t="s">
        <v>644</v>
      </c>
      <c r="J88" s="187">
        <v>20</v>
      </c>
      <c r="K88" s="199"/>
    </row>
    <row r="89" spans="2:11" customFormat="1" ht="15" customHeight="1" x14ac:dyDescent="0.2">
      <c r="B89" s="210"/>
      <c r="C89" s="187" t="s">
        <v>665</v>
      </c>
      <c r="D89" s="187"/>
      <c r="E89" s="187"/>
      <c r="F89" s="208" t="s">
        <v>648</v>
      </c>
      <c r="G89" s="209"/>
      <c r="H89" s="187" t="s">
        <v>666</v>
      </c>
      <c r="I89" s="187" t="s">
        <v>644</v>
      </c>
      <c r="J89" s="187">
        <v>20</v>
      </c>
      <c r="K89" s="199"/>
    </row>
    <row r="90" spans="2:11" customFormat="1" ht="15" customHeight="1" x14ac:dyDescent="0.2">
      <c r="B90" s="210"/>
      <c r="C90" s="187" t="s">
        <v>667</v>
      </c>
      <c r="D90" s="187"/>
      <c r="E90" s="187"/>
      <c r="F90" s="208" t="s">
        <v>648</v>
      </c>
      <c r="G90" s="209"/>
      <c r="H90" s="187" t="s">
        <v>668</v>
      </c>
      <c r="I90" s="187" t="s">
        <v>644</v>
      </c>
      <c r="J90" s="187">
        <v>50</v>
      </c>
      <c r="K90" s="199"/>
    </row>
    <row r="91" spans="2:11" customFormat="1" ht="15" customHeight="1" x14ac:dyDescent="0.2">
      <c r="B91" s="210"/>
      <c r="C91" s="187" t="s">
        <v>669</v>
      </c>
      <c r="D91" s="187"/>
      <c r="E91" s="187"/>
      <c r="F91" s="208" t="s">
        <v>648</v>
      </c>
      <c r="G91" s="209"/>
      <c r="H91" s="187" t="s">
        <v>669</v>
      </c>
      <c r="I91" s="187" t="s">
        <v>644</v>
      </c>
      <c r="J91" s="187">
        <v>50</v>
      </c>
      <c r="K91" s="199"/>
    </row>
    <row r="92" spans="2:11" customFormat="1" ht="15" customHeight="1" x14ac:dyDescent="0.2">
      <c r="B92" s="210"/>
      <c r="C92" s="187" t="s">
        <v>670</v>
      </c>
      <c r="D92" s="187"/>
      <c r="E92" s="187"/>
      <c r="F92" s="208" t="s">
        <v>648</v>
      </c>
      <c r="G92" s="209"/>
      <c r="H92" s="187" t="s">
        <v>671</v>
      </c>
      <c r="I92" s="187" t="s">
        <v>644</v>
      </c>
      <c r="J92" s="187">
        <v>255</v>
      </c>
      <c r="K92" s="199"/>
    </row>
    <row r="93" spans="2:11" customFormat="1" ht="15" customHeight="1" x14ac:dyDescent="0.2">
      <c r="B93" s="210"/>
      <c r="C93" s="187" t="s">
        <v>672</v>
      </c>
      <c r="D93" s="187"/>
      <c r="E93" s="187"/>
      <c r="F93" s="208" t="s">
        <v>642</v>
      </c>
      <c r="G93" s="209"/>
      <c r="H93" s="187" t="s">
        <v>673</v>
      </c>
      <c r="I93" s="187" t="s">
        <v>674</v>
      </c>
      <c r="J93" s="187"/>
      <c r="K93" s="199"/>
    </row>
    <row r="94" spans="2:11" customFormat="1" ht="15" customHeight="1" x14ac:dyDescent="0.2">
      <c r="B94" s="210"/>
      <c r="C94" s="187" t="s">
        <v>675</v>
      </c>
      <c r="D94" s="187"/>
      <c r="E94" s="187"/>
      <c r="F94" s="208" t="s">
        <v>642</v>
      </c>
      <c r="G94" s="209"/>
      <c r="H94" s="187" t="s">
        <v>676</v>
      </c>
      <c r="I94" s="187" t="s">
        <v>677</v>
      </c>
      <c r="J94" s="187"/>
      <c r="K94" s="199"/>
    </row>
    <row r="95" spans="2:11" customFormat="1" ht="15" customHeight="1" x14ac:dyDescent="0.2">
      <c r="B95" s="210"/>
      <c r="C95" s="187" t="s">
        <v>678</v>
      </c>
      <c r="D95" s="187"/>
      <c r="E95" s="187"/>
      <c r="F95" s="208" t="s">
        <v>642</v>
      </c>
      <c r="G95" s="209"/>
      <c r="H95" s="187" t="s">
        <v>678</v>
      </c>
      <c r="I95" s="187" t="s">
        <v>677</v>
      </c>
      <c r="J95" s="187"/>
      <c r="K95" s="199"/>
    </row>
    <row r="96" spans="2:11" customFormat="1" ht="15" customHeight="1" x14ac:dyDescent="0.2">
      <c r="B96" s="210"/>
      <c r="C96" s="187" t="s">
        <v>36</v>
      </c>
      <c r="D96" s="187"/>
      <c r="E96" s="187"/>
      <c r="F96" s="208" t="s">
        <v>642</v>
      </c>
      <c r="G96" s="209"/>
      <c r="H96" s="187" t="s">
        <v>679</v>
      </c>
      <c r="I96" s="187" t="s">
        <v>677</v>
      </c>
      <c r="J96" s="187"/>
      <c r="K96" s="199"/>
    </row>
    <row r="97" spans="2:11" customFormat="1" ht="15" customHeight="1" x14ac:dyDescent="0.2">
      <c r="B97" s="210"/>
      <c r="C97" s="187" t="s">
        <v>46</v>
      </c>
      <c r="D97" s="187"/>
      <c r="E97" s="187"/>
      <c r="F97" s="208" t="s">
        <v>642</v>
      </c>
      <c r="G97" s="209"/>
      <c r="H97" s="187" t="s">
        <v>680</v>
      </c>
      <c r="I97" s="187" t="s">
        <v>677</v>
      </c>
      <c r="J97" s="187"/>
      <c r="K97" s="199"/>
    </row>
    <row r="98" spans="2:11" customFormat="1" ht="15" customHeight="1" x14ac:dyDescent="0.2">
      <c r="B98" s="211"/>
      <c r="C98" s="212"/>
      <c r="D98" s="212"/>
      <c r="E98" s="212"/>
      <c r="F98" s="212"/>
      <c r="G98" s="212"/>
      <c r="H98" s="212"/>
      <c r="I98" s="212"/>
      <c r="J98" s="212"/>
      <c r="K98" s="213"/>
    </row>
    <row r="99" spans="2:11" customFormat="1" ht="18.75" customHeight="1" x14ac:dyDescent="0.2">
      <c r="B99" s="214"/>
      <c r="C99" s="215"/>
      <c r="D99" s="215"/>
      <c r="E99" s="215"/>
      <c r="F99" s="215"/>
      <c r="G99" s="215"/>
      <c r="H99" s="215"/>
      <c r="I99" s="215"/>
      <c r="J99" s="215"/>
      <c r="K99" s="214"/>
    </row>
    <row r="100" spans="2:11" customFormat="1" ht="18.75" customHeight="1" x14ac:dyDescent="0.2"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</row>
    <row r="101" spans="2:11" customFormat="1" ht="7.5" customHeight="1" x14ac:dyDescent="0.2">
      <c r="B101" s="195"/>
      <c r="C101" s="196"/>
      <c r="D101" s="196"/>
      <c r="E101" s="196"/>
      <c r="F101" s="196"/>
      <c r="G101" s="196"/>
      <c r="H101" s="196"/>
      <c r="I101" s="196"/>
      <c r="J101" s="196"/>
      <c r="K101" s="197"/>
    </row>
    <row r="102" spans="2:11" customFormat="1" ht="45" customHeight="1" x14ac:dyDescent="0.2">
      <c r="B102" s="198"/>
      <c r="C102" s="306" t="s">
        <v>681</v>
      </c>
      <c r="D102" s="306"/>
      <c r="E102" s="306"/>
      <c r="F102" s="306"/>
      <c r="G102" s="306"/>
      <c r="H102" s="306"/>
      <c r="I102" s="306"/>
      <c r="J102" s="306"/>
      <c r="K102" s="199"/>
    </row>
    <row r="103" spans="2:11" customFormat="1" ht="17.25" customHeight="1" x14ac:dyDescent="0.2">
      <c r="B103" s="198"/>
      <c r="C103" s="200" t="s">
        <v>636</v>
      </c>
      <c r="D103" s="200"/>
      <c r="E103" s="200"/>
      <c r="F103" s="200" t="s">
        <v>637</v>
      </c>
      <c r="G103" s="201"/>
      <c r="H103" s="200" t="s">
        <v>52</v>
      </c>
      <c r="I103" s="200" t="s">
        <v>55</v>
      </c>
      <c r="J103" s="200" t="s">
        <v>638</v>
      </c>
      <c r="K103" s="199"/>
    </row>
    <row r="104" spans="2:11" customFormat="1" ht="17.25" customHeight="1" x14ac:dyDescent="0.2">
      <c r="B104" s="198"/>
      <c r="C104" s="202" t="s">
        <v>639</v>
      </c>
      <c r="D104" s="202"/>
      <c r="E104" s="202"/>
      <c r="F104" s="203" t="s">
        <v>640</v>
      </c>
      <c r="G104" s="204"/>
      <c r="H104" s="202"/>
      <c r="I104" s="202"/>
      <c r="J104" s="202" t="s">
        <v>641</v>
      </c>
      <c r="K104" s="199"/>
    </row>
    <row r="105" spans="2:11" customFormat="1" ht="5.25" customHeight="1" x14ac:dyDescent="0.2">
      <c r="B105" s="198"/>
      <c r="C105" s="200"/>
      <c r="D105" s="200"/>
      <c r="E105" s="200"/>
      <c r="F105" s="200"/>
      <c r="G105" s="216"/>
      <c r="H105" s="200"/>
      <c r="I105" s="200"/>
      <c r="J105" s="200"/>
      <c r="K105" s="199"/>
    </row>
    <row r="106" spans="2:11" customFormat="1" ht="15" customHeight="1" x14ac:dyDescent="0.2">
      <c r="B106" s="198"/>
      <c r="C106" s="187" t="s">
        <v>51</v>
      </c>
      <c r="D106" s="207"/>
      <c r="E106" s="207"/>
      <c r="F106" s="208" t="s">
        <v>642</v>
      </c>
      <c r="G106" s="187"/>
      <c r="H106" s="187" t="s">
        <v>682</v>
      </c>
      <c r="I106" s="187" t="s">
        <v>644</v>
      </c>
      <c r="J106" s="187">
        <v>20</v>
      </c>
      <c r="K106" s="199"/>
    </row>
    <row r="107" spans="2:11" customFormat="1" ht="15" customHeight="1" x14ac:dyDescent="0.2">
      <c r="B107" s="198"/>
      <c r="C107" s="187" t="s">
        <v>645</v>
      </c>
      <c r="D107" s="187"/>
      <c r="E107" s="187"/>
      <c r="F107" s="208" t="s">
        <v>642</v>
      </c>
      <c r="G107" s="187"/>
      <c r="H107" s="187" t="s">
        <v>682</v>
      </c>
      <c r="I107" s="187" t="s">
        <v>644</v>
      </c>
      <c r="J107" s="187">
        <v>120</v>
      </c>
      <c r="K107" s="199"/>
    </row>
    <row r="108" spans="2:11" customFormat="1" ht="15" customHeight="1" x14ac:dyDescent="0.2">
      <c r="B108" s="210"/>
      <c r="C108" s="187" t="s">
        <v>647</v>
      </c>
      <c r="D108" s="187"/>
      <c r="E108" s="187"/>
      <c r="F108" s="208" t="s">
        <v>648</v>
      </c>
      <c r="G108" s="187"/>
      <c r="H108" s="187" t="s">
        <v>682</v>
      </c>
      <c r="I108" s="187" t="s">
        <v>644</v>
      </c>
      <c r="J108" s="187">
        <v>50</v>
      </c>
      <c r="K108" s="199"/>
    </row>
    <row r="109" spans="2:11" customFormat="1" ht="15" customHeight="1" x14ac:dyDescent="0.2">
      <c r="B109" s="210"/>
      <c r="C109" s="187" t="s">
        <v>650</v>
      </c>
      <c r="D109" s="187"/>
      <c r="E109" s="187"/>
      <c r="F109" s="208" t="s">
        <v>642</v>
      </c>
      <c r="G109" s="187"/>
      <c r="H109" s="187" t="s">
        <v>682</v>
      </c>
      <c r="I109" s="187" t="s">
        <v>652</v>
      </c>
      <c r="J109" s="187"/>
      <c r="K109" s="199"/>
    </row>
    <row r="110" spans="2:11" customFormat="1" ht="15" customHeight="1" x14ac:dyDescent="0.2">
      <c r="B110" s="210"/>
      <c r="C110" s="187" t="s">
        <v>661</v>
      </c>
      <c r="D110" s="187"/>
      <c r="E110" s="187"/>
      <c r="F110" s="208" t="s">
        <v>648</v>
      </c>
      <c r="G110" s="187"/>
      <c r="H110" s="187" t="s">
        <v>682</v>
      </c>
      <c r="I110" s="187" t="s">
        <v>644</v>
      </c>
      <c r="J110" s="187">
        <v>50</v>
      </c>
      <c r="K110" s="199"/>
    </row>
    <row r="111" spans="2:11" customFormat="1" ht="15" customHeight="1" x14ac:dyDescent="0.2">
      <c r="B111" s="210"/>
      <c r="C111" s="187" t="s">
        <v>669</v>
      </c>
      <c r="D111" s="187"/>
      <c r="E111" s="187"/>
      <c r="F111" s="208" t="s">
        <v>648</v>
      </c>
      <c r="G111" s="187"/>
      <c r="H111" s="187" t="s">
        <v>682</v>
      </c>
      <c r="I111" s="187" t="s">
        <v>644</v>
      </c>
      <c r="J111" s="187">
        <v>50</v>
      </c>
      <c r="K111" s="199"/>
    </row>
    <row r="112" spans="2:11" customFormat="1" ht="15" customHeight="1" x14ac:dyDescent="0.2">
      <c r="B112" s="210"/>
      <c r="C112" s="187" t="s">
        <v>667</v>
      </c>
      <c r="D112" s="187"/>
      <c r="E112" s="187"/>
      <c r="F112" s="208" t="s">
        <v>648</v>
      </c>
      <c r="G112" s="187"/>
      <c r="H112" s="187" t="s">
        <v>682</v>
      </c>
      <c r="I112" s="187" t="s">
        <v>644</v>
      </c>
      <c r="J112" s="187">
        <v>50</v>
      </c>
      <c r="K112" s="199"/>
    </row>
    <row r="113" spans="2:11" customFormat="1" ht="15" customHeight="1" x14ac:dyDescent="0.2">
      <c r="B113" s="210"/>
      <c r="C113" s="187" t="s">
        <v>51</v>
      </c>
      <c r="D113" s="187"/>
      <c r="E113" s="187"/>
      <c r="F113" s="208" t="s">
        <v>642</v>
      </c>
      <c r="G113" s="187"/>
      <c r="H113" s="187" t="s">
        <v>683</v>
      </c>
      <c r="I113" s="187" t="s">
        <v>644</v>
      </c>
      <c r="J113" s="187">
        <v>20</v>
      </c>
      <c r="K113" s="199"/>
    </row>
    <row r="114" spans="2:11" customFormat="1" ht="15" customHeight="1" x14ac:dyDescent="0.2">
      <c r="B114" s="210"/>
      <c r="C114" s="187" t="s">
        <v>684</v>
      </c>
      <c r="D114" s="187"/>
      <c r="E114" s="187"/>
      <c r="F114" s="208" t="s">
        <v>642</v>
      </c>
      <c r="G114" s="187"/>
      <c r="H114" s="187" t="s">
        <v>685</v>
      </c>
      <c r="I114" s="187" t="s">
        <v>644</v>
      </c>
      <c r="J114" s="187">
        <v>120</v>
      </c>
      <c r="K114" s="199"/>
    </row>
    <row r="115" spans="2:11" customFormat="1" ht="15" customHeight="1" x14ac:dyDescent="0.2">
      <c r="B115" s="210"/>
      <c r="C115" s="187" t="s">
        <v>36</v>
      </c>
      <c r="D115" s="187"/>
      <c r="E115" s="187"/>
      <c r="F115" s="208" t="s">
        <v>642</v>
      </c>
      <c r="G115" s="187"/>
      <c r="H115" s="187" t="s">
        <v>686</v>
      </c>
      <c r="I115" s="187" t="s">
        <v>677</v>
      </c>
      <c r="J115" s="187"/>
      <c r="K115" s="199"/>
    </row>
    <row r="116" spans="2:11" customFormat="1" ht="15" customHeight="1" x14ac:dyDescent="0.2">
      <c r="B116" s="210"/>
      <c r="C116" s="187" t="s">
        <v>46</v>
      </c>
      <c r="D116" s="187"/>
      <c r="E116" s="187"/>
      <c r="F116" s="208" t="s">
        <v>642</v>
      </c>
      <c r="G116" s="187"/>
      <c r="H116" s="187" t="s">
        <v>687</v>
      </c>
      <c r="I116" s="187" t="s">
        <v>677</v>
      </c>
      <c r="J116" s="187"/>
      <c r="K116" s="199"/>
    </row>
    <row r="117" spans="2:11" customFormat="1" ht="15" customHeight="1" x14ac:dyDescent="0.2">
      <c r="B117" s="210"/>
      <c r="C117" s="187" t="s">
        <v>55</v>
      </c>
      <c r="D117" s="187"/>
      <c r="E117" s="187"/>
      <c r="F117" s="208" t="s">
        <v>642</v>
      </c>
      <c r="G117" s="187"/>
      <c r="H117" s="187" t="s">
        <v>688</v>
      </c>
      <c r="I117" s="187" t="s">
        <v>689</v>
      </c>
      <c r="J117" s="187"/>
      <c r="K117" s="199"/>
    </row>
    <row r="118" spans="2:11" customFormat="1" ht="15" customHeight="1" x14ac:dyDescent="0.2">
      <c r="B118" s="211"/>
      <c r="C118" s="217"/>
      <c r="D118" s="217"/>
      <c r="E118" s="217"/>
      <c r="F118" s="217"/>
      <c r="G118" s="217"/>
      <c r="H118" s="217"/>
      <c r="I118" s="217"/>
      <c r="J118" s="217"/>
      <c r="K118" s="213"/>
    </row>
    <row r="119" spans="2:11" customFormat="1" ht="18.75" customHeight="1" x14ac:dyDescent="0.2">
      <c r="B119" s="218"/>
      <c r="C119" s="219"/>
      <c r="D119" s="219"/>
      <c r="E119" s="219"/>
      <c r="F119" s="220"/>
      <c r="G119" s="219"/>
      <c r="H119" s="219"/>
      <c r="I119" s="219"/>
      <c r="J119" s="219"/>
      <c r="K119" s="218"/>
    </row>
    <row r="120" spans="2:11" customFormat="1" ht="18.75" customHeight="1" x14ac:dyDescent="0.2"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</row>
    <row r="121" spans="2:11" customFormat="1" ht="7.5" customHeight="1" x14ac:dyDescent="0.2">
      <c r="B121" s="221"/>
      <c r="C121" s="222"/>
      <c r="D121" s="222"/>
      <c r="E121" s="222"/>
      <c r="F121" s="222"/>
      <c r="G121" s="222"/>
      <c r="H121" s="222"/>
      <c r="I121" s="222"/>
      <c r="J121" s="222"/>
      <c r="K121" s="223"/>
    </row>
    <row r="122" spans="2:11" customFormat="1" ht="45" customHeight="1" x14ac:dyDescent="0.2">
      <c r="B122" s="224"/>
      <c r="C122" s="304" t="s">
        <v>690</v>
      </c>
      <c r="D122" s="304"/>
      <c r="E122" s="304"/>
      <c r="F122" s="304"/>
      <c r="G122" s="304"/>
      <c r="H122" s="304"/>
      <c r="I122" s="304"/>
      <c r="J122" s="304"/>
      <c r="K122" s="225"/>
    </row>
    <row r="123" spans="2:11" customFormat="1" ht="17.25" customHeight="1" x14ac:dyDescent="0.2">
      <c r="B123" s="226"/>
      <c r="C123" s="200" t="s">
        <v>636</v>
      </c>
      <c r="D123" s="200"/>
      <c r="E123" s="200"/>
      <c r="F123" s="200" t="s">
        <v>637</v>
      </c>
      <c r="G123" s="201"/>
      <c r="H123" s="200" t="s">
        <v>52</v>
      </c>
      <c r="I123" s="200" t="s">
        <v>55</v>
      </c>
      <c r="J123" s="200" t="s">
        <v>638</v>
      </c>
      <c r="K123" s="227"/>
    </row>
    <row r="124" spans="2:11" customFormat="1" ht="17.25" customHeight="1" x14ac:dyDescent="0.2">
      <c r="B124" s="226"/>
      <c r="C124" s="202" t="s">
        <v>639</v>
      </c>
      <c r="D124" s="202"/>
      <c r="E124" s="202"/>
      <c r="F124" s="203" t="s">
        <v>640</v>
      </c>
      <c r="G124" s="204"/>
      <c r="H124" s="202"/>
      <c r="I124" s="202"/>
      <c r="J124" s="202" t="s">
        <v>641</v>
      </c>
      <c r="K124" s="227"/>
    </row>
    <row r="125" spans="2:11" customFormat="1" ht="5.25" customHeight="1" x14ac:dyDescent="0.2">
      <c r="B125" s="228"/>
      <c r="C125" s="205"/>
      <c r="D125" s="205"/>
      <c r="E125" s="205"/>
      <c r="F125" s="205"/>
      <c r="G125" s="229"/>
      <c r="H125" s="205"/>
      <c r="I125" s="205"/>
      <c r="J125" s="205"/>
      <c r="K125" s="230"/>
    </row>
    <row r="126" spans="2:11" customFormat="1" ht="15" customHeight="1" x14ac:dyDescent="0.2">
      <c r="B126" s="228"/>
      <c r="C126" s="187" t="s">
        <v>645</v>
      </c>
      <c r="D126" s="207"/>
      <c r="E126" s="207"/>
      <c r="F126" s="208" t="s">
        <v>642</v>
      </c>
      <c r="G126" s="187"/>
      <c r="H126" s="187" t="s">
        <v>682</v>
      </c>
      <c r="I126" s="187" t="s">
        <v>644</v>
      </c>
      <c r="J126" s="187">
        <v>120</v>
      </c>
      <c r="K126" s="231"/>
    </row>
    <row r="127" spans="2:11" customFormat="1" ht="15" customHeight="1" x14ac:dyDescent="0.2">
      <c r="B127" s="228"/>
      <c r="C127" s="187" t="s">
        <v>691</v>
      </c>
      <c r="D127" s="187"/>
      <c r="E127" s="187"/>
      <c r="F127" s="208" t="s">
        <v>642</v>
      </c>
      <c r="G127" s="187"/>
      <c r="H127" s="187" t="s">
        <v>692</v>
      </c>
      <c r="I127" s="187" t="s">
        <v>644</v>
      </c>
      <c r="J127" s="187" t="s">
        <v>693</v>
      </c>
      <c r="K127" s="231"/>
    </row>
    <row r="128" spans="2:11" customFormat="1" ht="15" customHeight="1" x14ac:dyDescent="0.2">
      <c r="B128" s="228"/>
      <c r="C128" s="187" t="s">
        <v>590</v>
      </c>
      <c r="D128" s="187"/>
      <c r="E128" s="187"/>
      <c r="F128" s="208" t="s">
        <v>642</v>
      </c>
      <c r="G128" s="187"/>
      <c r="H128" s="187" t="s">
        <v>694</v>
      </c>
      <c r="I128" s="187" t="s">
        <v>644</v>
      </c>
      <c r="J128" s="187" t="s">
        <v>693</v>
      </c>
      <c r="K128" s="231"/>
    </row>
    <row r="129" spans="2:11" customFormat="1" ht="15" customHeight="1" x14ac:dyDescent="0.2">
      <c r="B129" s="228"/>
      <c r="C129" s="187" t="s">
        <v>653</v>
      </c>
      <c r="D129" s="187"/>
      <c r="E129" s="187"/>
      <c r="F129" s="208" t="s">
        <v>648</v>
      </c>
      <c r="G129" s="187"/>
      <c r="H129" s="187" t="s">
        <v>654</v>
      </c>
      <c r="I129" s="187" t="s">
        <v>644</v>
      </c>
      <c r="J129" s="187">
        <v>15</v>
      </c>
      <c r="K129" s="231"/>
    </row>
    <row r="130" spans="2:11" customFormat="1" ht="15" customHeight="1" x14ac:dyDescent="0.2">
      <c r="B130" s="228"/>
      <c r="C130" s="187" t="s">
        <v>655</v>
      </c>
      <c r="D130" s="187"/>
      <c r="E130" s="187"/>
      <c r="F130" s="208" t="s">
        <v>648</v>
      </c>
      <c r="G130" s="187"/>
      <c r="H130" s="187" t="s">
        <v>656</v>
      </c>
      <c r="I130" s="187" t="s">
        <v>644</v>
      </c>
      <c r="J130" s="187">
        <v>15</v>
      </c>
      <c r="K130" s="231"/>
    </row>
    <row r="131" spans="2:11" customFormat="1" ht="15" customHeight="1" x14ac:dyDescent="0.2">
      <c r="B131" s="228"/>
      <c r="C131" s="187" t="s">
        <v>657</v>
      </c>
      <c r="D131" s="187"/>
      <c r="E131" s="187"/>
      <c r="F131" s="208" t="s">
        <v>648</v>
      </c>
      <c r="G131" s="187"/>
      <c r="H131" s="187" t="s">
        <v>658</v>
      </c>
      <c r="I131" s="187" t="s">
        <v>644</v>
      </c>
      <c r="J131" s="187">
        <v>20</v>
      </c>
      <c r="K131" s="231"/>
    </row>
    <row r="132" spans="2:11" customFormat="1" ht="15" customHeight="1" x14ac:dyDescent="0.2">
      <c r="B132" s="228"/>
      <c r="C132" s="187" t="s">
        <v>659</v>
      </c>
      <c r="D132" s="187"/>
      <c r="E132" s="187"/>
      <c r="F132" s="208" t="s">
        <v>648</v>
      </c>
      <c r="G132" s="187"/>
      <c r="H132" s="187" t="s">
        <v>660</v>
      </c>
      <c r="I132" s="187" t="s">
        <v>644</v>
      </c>
      <c r="J132" s="187">
        <v>20</v>
      </c>
      <c r="K132" s="231"/>
    </row>
    <row r="133" spans="2:11" customFormat="1" ht="15" customHeight="1" x14ac:dyDescent="0.2">
      <c r="B133" s="228"/>
      <c r="C133" s="187" t="s">
        <v>647</v>
      </c>
      <c r="D133" s="187"/>
      <c r="E133" s="187"/>
      <c r="F133" s="208" t="s">
        <v>648</v>
      </c>
      <c r="G133" s="187"/>
      <c r="H133" s="187" t="s">
        <v>682</v>
      </c>
      <c r="I133" s="187" t="s">
        <v>644</v>
      </c>
      <c r="J133" s="187">
        <v>50</v>
      </c>
      <c r="K133" s="231"/>
    </row>
    <row r="134" spans="2:11" customFormat="1" ht="15" customHeight="1" x14ac:dyDescent="0.2">
      <c r="B134" s="228"/>
      <c r="C134" s="187" t="s">
        <v>661</v>
      </c>
      <c r="D134" s="187"/>
      <c r="E134" s="187"/>
      <c r="F134" s="208" t="s">
        <v>648</v>
      </c>
      <c r="G134" s="187"/>
      <c r="H134" s="187" t="s">
        <v>682</v>
      </c>
      <c r="I134" s="187" t="s">
        <v>644</v>
      </c>
      <c r="J134" s="187">
        <v>50</v>
      </c>
      <c r="K134" s="231"/>
    </row>
    <row r="135" spans="2:11" customFormat="1" ht="15" customHeight="1" x14ac:dyDescent="0.2">
      <c r="B135" s="228"/>
      <c r="C135" s="187" t="s">
        <v>667</v>
      </c>
      <c r="D135" s="187"/>
      <c r="E135" s="187"/>
      <c r="F135" s="208" t="s">
        <v>648</v>
      </c>
      <c r="G135" s="187"/>
      <c r="H135" s="187" t="s">
        <v>682</v>
      </c>
      <c r="I135" s="187" t="s">
        <v>644</v>
      </c>
      <c r="J135" s="187">
        <v>50</v>
      </c>
      <c r="K135" s="231"/>
    </row>
    <row r="136" spans="2:11" customFormat="1" ht="15" customHeight="1" x14ac:dyDescent="0.2">
      <c r="B136" s="228"/>
      <c r="C136" s="187" t="s">
        <v>669</v>
      </c>
      <c r="D136" s="187"/>
      <c r="E136" s="187"/>
      <c r="F136" s="208" t="s">
        <v>648</v>
      </c>
      <c r="G136" s="187"/>
      <c r="H136" s="187" t="s">
        <v>682</v>
      </c>
      <c r="I136" s="187" t="s">
        <v>644</v>
      </c>
      <c r="J136" s="187">
        <v>50</v>
      </c>
      <c r="K136" s="231"/>
    </row>
    <row r="137" spans="2:11" customFormat="1" ht="15" customHeight="1" x14ac:dyDescent="0.2">
      <c r="B137" s="228"/>
      <c r="C137" s="187" t="s">
        <v>670</v>
      </c>
      <c r="D137" s="187"/>
      <c r="E137" s="187"/>
      <c r="F137" s="208" t="s">
        <v>648</v>
      </c>
      <c r="G137" s="187"/>
      <c r="H137" s="187" t="s">
        <v>695</v>
      </c>
      <c r="I137" s="187" t="s">
        <v>644</v>
      </c>
      <c r="J137" s="187">
        <v>255</v>
      </c>
      <c r="K137" s="231"/>
    </row>
    <row r="138" spans="2:11" customFormat="1" ht="15" customHeight="1" x14ac:dyDescent="0.2">
      <c r="B138" s="228"/>
      <c r="C138" s="187" t="s">
        <v>672</v>
      </c>
      <c r="D138" s="187"/>
      <c r="E138" s="187"/>
      <c r="F138" s="208" t="s">
        <v>642</v>
      </c>
      <c r="G138" s="187"/>
      <c r="H138" s="187" t="s">
        <v>696</v>
      </c>
      <c r="I138" s="187" t="s">
        <v>674</v>
      </c>
      <c r="J138" s="187"/>
      <c r="K138" s="231"/>
    </row>
    <row r="139" spans="2:11" customFormat="1" ht="15" customHeight="1" x14ac:dyDescent="0.2">
      <c r="B139" s="228"/>
      <c r="C139" s="187" t="s">
        <v>675</v>
      </c>
      <c r="D139" s="187"/>
      <c r="E139" s="187"/>
      <c r="F139" s="208" t="s">
        <v>642</v>
      </c>
      <c r="G139" s="187"/>
      <c r="H139" s="187" t="s">
        <v>697</v>
      </c>
      <c r="I139" s="187" t="s">
        <v>677</v>
      </c>
      <c r="J139" s="187"/>
      <c r="K139" s="231"/>
    </row>
    <row r="140" spans="2:11" customFormat="1" ht="15" customHeight="1" x14ac:dyDescent="0.2">
      <c r="B140" s="228"/>
      <c r="C140" s="187" t="s">
        <v>678</v>
      </c>
      <c r="D140" s="187"/>
      <c r="E140" s="187"/>
      <c r="F140" s="208" t="s">
        <v>642</v>
      </c>
      <c r="G140" s="187"/>
      <c r="H140" s="187" t="s">
        <v>678</v>
      </c>
      <c r="I140" s="187" t="s">
        <v>677</v>
      </c>
      <c r="J140" s="187"/>
      <c r="K140" s="231"/>
    </row>
    <row r="141" spans="2:11" customFormat="1" ht="15" customHeight="1" x14ac:dyDescent="0.2">
      <c r="B141" s="228"/>
      <c r="C141" s="187" t="s">
        <v>36</v>
      </c>
      <c r="D141" s="187"/>
      <c r="E141" s="187"/>
      <c r="F141" s="208" t="s">
        <v>642</v>
      </c>
      <c r="G141" s="187"/>
      <c r="H141" s="187" t="s">
        <v>698</v>
      </c>
      <c r="I141" s="187" t="s">
        <v>677</v>
      </c>
      <c r="J141" s="187"/>
      <c r="K141" s="231"/>
    </row>
    <row r="142" spans="2:11" customFormat="1" ht="15" customHeight="1" x14ac:dyDescent="0.2">
      <c r="B142" s="228"/>
      <c r="C142" s="187" t="s">
        <v>699</v>
      </c>
      <c r="D142" s="187"/>
      <c r="E142" s="187"/>
      <c r="F142" s="208" t="s">
        <v>642</v>
      </c>
      <c r="G142" s="187"/>
      <c r="H142" s="187" t="s">
        <v>700</v>
      </c>
      <c r="I142" s="187" t="s">
        <v>677</v>
      </c>
      <c r="J142" s="187"/>
      <c r="K142" s="231"/>
    </row>
    <row r="143" spans="2:11" customFormat="1" ht="15" customHeight="1" x14ac:dyDescent="0.2">
      <c r="B143" s="232"/>
      <c r="C143" s="233"/>
      <c r="D143" s="233"/>
      <c r="E143" s="233"/>
      <c r="F143" s="233"/>
      <c r="G143" s="233"/>
      <c r="H143" s="233"/>
      <c r="I143" s="233"/>
      <c r="J143" s="233"/>
      <c r="K143" s="234"/>
    </row>
    <row r="144" spans="2:11" customFormat="1" ht="18.75" customHeight="1" x14ac:dyDescent="0.2">
      <c r="B144" s="219"/>
      <c r="C144" s="219"/>
      <c r="D144" s="219"/>
      <c r="E144" s="219"/>
      <c r="F144" s="220"/>
      <c r="G144" s="219"/>
      <c r="H144" s="219"/>
      <c r="I144" s="219"/>
      <c r="J144" s="219"/>
      <c r="K144" s="219"/>
    </row>
    <row r="145" spans="2:11" customFormat="1" ht="18.75" customHeight="1" x14ac:dyDescent="0.2"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</row>
    <row r="146" spans="2:11" customFormat="1" ht="7.5" customHeight="1" x14ac:dyDescent="0.2">
      <c r="B146" s="195"/>
      <c r="C146" s="196"/>
      <c r="D146" s="196"/>
      <c r="E146" s="196"/>
      <c r="F146" s="196"/>
      <c r="G146" s="196"/>
      <c r="H146" s="196"/>
      <c r="I146" s="196"/>
      <c r="J146" s="196"/>
      <c r="K146" s="197"/>
    </row>
    <row r="147" spans="2:11" customFormat="1" ht="45" customHeight="1" x14ac:dyDescent="0.2">
      <c r="B147" s="198"/>
      <c r="C147" s="306" t="s">
        <v>701</v>
      </c>
      <c r="D147" s="306"/>
      <c r="E147" s="306"/>
      <c r="F147" s="306"/>
      <c r="G147" s="306"/>
      <c r="H147" s="306"/>
      <c r="I147" s="306"/>
      <c r="J147" s="306"/>
      <c r="K147" s="199"/>
    </row>
    <row r="148" spans="2:11" customFormat="1" ht="17.25" customHeight="1" x14ac:dyDescent="0.2">
      <c r="B148" s="198"/>
      <c r="C148" s="200" t="s">
        <v>636</v>
      </c>
      <c r="D148" s="200"/>
      <c r="E148" s="200"/>
      <c r="F148" s="200" t="s">
        <v>637</v>
      </c>
      <c r="G148" s="201"/>
      <c r="H148" s="200" t="s">
        <v>52</v>
      </c>
      <c r="I148" s="200" t="s">
        <v>55</v>
      </c>
      <c r="J148" s="200" t="s">
        <v>638</v>
      </c>
      <c r="K148" s="199"/>
    </row>
    <row r="149" spans="2:11" customFormat="1" ht="17.25" customHeight="1" x14ac:dyDescent="0.2">
      <c r="B149" s="198"/>
      <c r="C149" s="202" t="s">
        <v>639</v>
      </c>
      <c r="D149" s="202"/>
      <c r="E149" s="202"/>
      <c r="F149" s="203" t="s">
        <v>640</v>
      </c>
      <c r="G149" s="204"/>
      <c r="H149" s="202"/>
      <c r="I149" s="202"/>
      <c r="J149" s="202" t="s">
        <v>641</v>
      </c>
      <c r="K149" s="199"/>
    </row>
    <row r="150" spans="2:11" customFormat="1" ht="5.25" customHeight="1" x14ac:dyDescent="0.2">
      <c r="B150" s="210"/>
      <c r="C150" s="205"/>
      <c r="D150" s="205"/>
      <c r="E150" s="205"/>
      <c r="F150" s="205"/>
      <c r="G150" s="206"/>
      <c r="H150" s="205"/>
      <c r="I150" s="205"/>
      <c r="J150" s="205"/>
      <c r="K150" s="231"/>
    </row>
    <row r="151" spans="2:11" customFormat="1" ht="15" customHeight="1" x14ac:dyDescent="0.2">
      <c r="B151" s="210"/>
      <c r="C151" s="235" t="s">
        <v>645</v>
      </c>
      <c r="D151" s="187"/>
      <c r="E151" s="187"/>
      <c r="F151" s="236" t="s">
        <v>642</v>
      </c>
      <c r="G151" s="187"/>
      <c r="H151" s="235" t="s">
        <v>682</v>
      </c>
      <c r="I151" s="235" t="s">
        <v>644</v>
      </c>
      <c r="J151" s="235">
        <v>120</v>
      </c>
      <c r="K151" s="231"/>
    </row>
    <row r="152" spans="2:11" customFormat="1" ht="15" customHeight="1" x14ac:dyDescent="0.2">
      <c r="B152" s="210"/>
      <c r="C152" s="235" t="s">
        <v>691</v>
      </c>
      <c r="D152" s="187"/>
      <c r="E152" s="187"/>
      <c r="F152" s="236" t="s">
        <v>642</v>
      </c>
      <c r="G152" s="187"/>
      <c r="H152" s="235" t="s">
        <v>702</v>
      </c>
      <c r="I152" s="235" t="s">
        <v>644</v>
      </c>
      <c r="J152" s="235" t="s">
        <v>693</v>
      </c>
      <c r="K152" s="231"/>
    </row>
    <row r="153" spans="2:11" customFormat="1" ht="15" customHeight="1" x14ac:dyDescent="0.2">
      <c r="B153" s="210"/>
      <c r="C153" s="235" t="s">
        <v>590</v>
      </c>
      <c r="D153" s="187"/>
      <c r="E153" s="187"/>
      <c r="F153" s="236" t="s">
        <v>642</v>
      </c>
      <c r="G153" s="187"/>
      <c r="H153" s="235" t="s">
        <v>703</v>
      </c>
      <c r="I153" s="235" t="s">
        <v>644</v>
      </c>
      <c r="J153" s="235" t="s">
        <v>693</v>
      </c>
      <c r="K153" s="231"/>
    </row>
    <row r="154" spans="2:11" customFormat="1" ht="15" customHeight="1" x14ac:dyDescent="0.2">
      <c r="B154" s="210"/>
      <c r="C154" s="235" t="s">
        <v>647</v>
      </c>
      <c r="D154" s="187"/>
      <c r="E154" s="187"/>
      <c r="F154" s="236" t="s">
        <v>648</v>
      </c>
      <c r="G154" s="187"/>
      <c r="H154" s="235" t="s">
        <v>682</v>
      </c>
      <c r="I154" s="235" t="s">
        <v>644</v>
      </c>
      <c r="J154" s="235">
        <v>50</v>
      </c>
      <c r="K154" s="231"/>
    </row>
    <row r="155" spans="2:11" customFormat="1" ht="15" customHeight="1" x14ac:dyDescent="0.2">
      <c r="B155" s="210"/>
      <c r="C155" s="235" t="s">
        <v>650</v>
      </c>
      <c r="D155" s="187"/>
      <c r="E155" s="187"/>
      <c r="F155" s="236" t="s">
        <v>642</v>
      </c>
      <c r="G155" s="187"/>
      <c r="H155" s="235" t="s">
        <v>682</v>
      </c>
      <c r="I155" s="235" t="s">
        <v>652</v>
      </c>
      <c r="J155" s="235"/>
      <c r="K155" s="231"/>
    </row>
    <row r="156" spans="2:11" customFormat="1" ht="15" customHeight="1" x14ac:dyDescent="0.2">
      <c r="B156" s="210"/>
      <c r="C156" s="235" t="s">
        <v>661</v>
      </c>
      <c r="D156" s="187"/>
      <c r="E156" s="187"/>
      <c r="F156" s="236" t="s">
        <v>648</v>
      </c>
      <c r="G156" s="187"/>
      <c r="H156" s="235" t="s">
        <v>682</v>
      </c>
      <c r="I156" s="235" t="s">
        <v>644</v>
      </c>
      <c r="J156" s="235">
        <v>50</v>
      </c>
      <c r="K156" s="231"/>
    </row>
    <row r="157" spans="2:11" customFormat="1" ht="15" customHeight="1" x14ac:dyDescent="0.2">
      <c r="B157" s="210"/>
      <c r="C157" s="235" t="s">
        <v>669</v>
      </c>
      <c r="D157" s="187"/>
      <c r="E157" s="187"/>
      <c r="F157" s="236" t="s">
        <v>648</v>
      </c>
      <c r="G157" s="187"/>
      <c r="H157" s="235" t="s">
        <v>682</v>
      </c>
      <c r="I157" s="235" t="s">
        <v>644</v>
      </c>
      <c r="J157" s="235">
        <v>50</v>
      </c>
      <c r="K157" s="231"/>
    </row>
    <row r="158" spans="2:11" customFormat="1" ht="15" customHeight="1" x14ac:dyDescent="0.2">
      <c r="B158" s="210"/>
      <c r="C158" s="235" t="s">
        <v>667</v>
      </c>
      <c r="D158" s="187"/>
      <c r="E158" s="187"/>
      <c r="F158" s="236" t="s">
        <v>648</v>
      </c>
      <c r="G158" s="187"/>
      <c r="H158" s="235" t="s">
        <v>682</v>
      </c>
      <c r="I158" s="235" t="s">
        <v>644</v>
      </c>
      <c r="J158" s="235">
        <v>50</v>
      </c>
      <c r="K158" s="231"/>
    </row>
    <row r="159" spans="2:11" customFormat="1" ht="15" customHeight="1" x14ac:dyDescent="0.2">
      <c r="B159" s="210"/>
      <c r="C159" s="235" t="s">
        <v>106</v>
      </c>
      <c r="D159" s="187"/>
      <c r="E159" s="187"/>
      <c r="F159" s="236" t="s">
        <v>642</v>
      </c>
      <c r="G159" s="187"/>
      <c r="H159" s="235" t="s">
        <v>704</v>
      </c>
      <c r="I159" s="235" t="s">
        <v>644</v>
      </c>
      <c r="J159" s="235" t="s">
        <v>705</v>
      </c>
      <c r="K159" s="231"/>
    </row>
    <row r="160" spans="2:11" customFormat="1" ht="15" customHeight="1" x14ac:dyDescent="0.2">
      <c r="B160" s="210"/>
      <c r="C160" s="235" t="s">
        <v>706</v>
      </c>
      <c r="D160" s="187"/>
      <c r="E160" s="187"/>
      <c r="F160" s="236" t="s">
        <v>642</v>
      </c>
      <c r="G160" s="187"/>
      <c r="H160" s="235" t="s">
        <v>707</v>
      </c>
      <c r="I160" s="235" t="s">
        <v>677</v>
      </c>
      <c r="J160" s="235"/>
      <c r="K160" s="231"/>
    </row>
    <row r="161" spans="2:11" customFormat="1" ht="15" customHeight="1" x14ac:dyDescent="0.2">
      <c r="B161" s="237"/>
      <c r="C161" s="217"/>
      <c r="D161" s="217"/>
      <c r="E161" s="217"/>
      <c r="F161" s="217"/>
      <c r="G161" s="217"/>
      <c r="H161" s="217"/>
      <c r="I161" s="217"/>
      <c r="J161" s="217"/>
      <c r="K161" s="238"/>
    </row>
    <row r="162" spans="2:11" customFormat="1" ht="18.75" customHeight="1" x14ac:dyDescent="0.2">
      <c r="B162" s="219"/>
      <c r="C162" s="229"/>
      <c r="D162" s="229"/>
      <c r="E162" s="229"/>
      <c r="F162" s="239"/>
      <c r="G162" s="229"/>
      <c r="H162" s="229"/>
      <c r="I162" s="229"/>
      <c r="J162" s="229"/>
      <c r="K162" s="219"/>
    </row>
    <row r="163" spans="2:11" customFormat="1" ht="18.75" customHeight="1" x14ac:dyDescent="0.2"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</row>
    <row r="164" spans="2:11" customFormat="1" ht="7.5" customHeight="1" x14ac:dyDescent="0.2">
      <c r="B164" s="176"/>
      <c r="C164" s="177"/>
      <c r="D164" s="177"/>
      <c r="E164" s="177"/>
      <c r="F164" s="177"/>
      <c r="G164" s="177"/>
      <c r="H164" s="177"/>
      <c r="I164" s="177"/>
      <c r="J164" s="177"/>
      <c r="K164" s="178"/>
    </row>
    <row r="165" spans="2:11" customFormat="1" ht="45" customHeight="1" x14ac:dyDescent="0.2">
      <c r="B165" s="179"/>
      <c r="C165" s="304" t="s">
        <v>708</v>
      </c>
      <c r="D165" s="304"/>
      <c r="E165" s="304"/>
      <c r="F165" s="304"/>
      <c r="G165" s="304"/>
      <c r="H165" s="304"/>
      <c r="I165" s="304"/>
      <c r="J165" s="304"/>
      <c r="K165" s="180"/>
    </row>
    <row r="166" spans="2:11" customFormat="1" ht="17.25" customHeight="1" x14ac:dyDescent="0.2">
      <c r="B166" s="179"/>
      <c r="C166" s="200" t="s">
        <v>636</v>
      </c>
      <c r="D166" s="200"/>
      <c r="E166" s="200"/>
      <c r="F166" s="200" t="s">
        <v>637</v>
      </c>
      <c r="G166" s="240"/>
      <c r="H166" s="241" t="s">
        <v>52</v>
      </c>
      <c r="I166" s="241" t="s">
        <v>55</v>
      </c>
      <c r="J166" s="200" t="s">
        <v>638</v>
      </c>
      <c r="K166" s="180"/>
    </row>
    <row r="167" spans="2:11" customFormat="1" ht="17.25" customHeight="1" x14ac:dyDescent="0.2">
      <c r="B167" s="181"/>
      <c r="C167" s="202" t="s">
        <v>639</v>
      </c>
      <c r="D167" s="202"/>
      <c r="E167" s="202"/>
      <c r="F167" s="203" t="s">
        <v>640</v>
      </c>
      <c r="G167" s="242"/>
      <c r="H167" s="243"/>
      <c r="I167" s="243"/>
      <c r="J167" s="202" t="s">
        <v>641</v>
      </c>
      <c r="K167" s="182"/>
    </row>
    <row r="168" spans="2:11" customFormat="1" ht="5.25" customHeight="1" x14ac:dyDescent="0.2">
      <c r="B168" s="210"/>
      <c r="C168" s="205"/>
      <c r="D168" s="205"/>
      <c r="E168" s="205"/>
      <c r="F168" s="205"/>
      <c r="G168" s="206"/>
      <c r="H168" s="205"/>
      <c r="I168" s="205"/>
      <c r="J168" s="205"/>
      <c r="K168" s="231"/>
    </row>
    <row r="169" spans="2:11" customFormat="1" ht="15" customHeight="1" x14ac:dyDescent="0.2">
      <c r="B169" s="210"/>
      <c r="C169" s="187" t="s">
        <v>645</v>
      </c>
      <c r="D169" s="187"/>
      <c r="E169" s="187"/>
      <c r="F169" s="208" t="s">
        <v>642</v>
      </c>
      <c r="G169" s="187"/>
      <c r="H169" s="187" t="s">
        <v>682</v>
      </c>
      <c r="I169" s="187" t="s">
        <v>644</v>
      </c>
      <c r="J169" s="187">
        <v>120</v>
      </c>
      <c r="K169" s="231"/>
    </row>
    <row r="170" spans="2:11" customFormat="1" ht="15" customHeight="1" x14ac:dyDescent="0.2">
      <c r="B170" s="210"/>
      <c r="C170" s="187" t="s">
        <v>691</v>
      </c>
      <c r="D170" s="187"/>
      <c r="E170" s="187"/>
      <c r="F170" s="208" t="s">
        <v>642</v>
      </c>
      <c r="G170" s="187"/>
      <c r="H170" s="187" t="s">
        <v>692</v>
      </c>
      <c r="I170" s="187" t="s">
        <v>644</v>
      </c>
      <c r="J170" s="187" t="s">
        <v>693</v>
      </c>
      <c r="K170" s="231"/>
    </row>
    <row r="171" spans="2:11" customFormat="1" ht="15" customHeight="1" x14ac:dyDescent="0.2">
      <c r="B171" s="210"/>
      <c r="C171" s="187" t="s">
        <v>590</v>
      </c>
      <c r="D171" s="187"/>
      <c r="E171" s="187"/>
      <c r="F171" s="208" t="s">
        <v>642</v>
      </c>
      <c r="G171" s="187"/>
      <c r="H171" s="187" t="s">
        <v>709</v>
      </c>
      <c r="I171" s="187" t="s">
        <v>644</v>
      </c>
      <c r="J171" s="187" t="s">
        <v>693</v>
      </c>
      <c r="K171" s="231"/>
    </row>
    <row r="172" spans="2:11" customFormat="1" ht="15" customHeight="1" x14ac:dyDescent="0.2">
      <c r="B172" s="210"/>
      <c r="C172" s="187" t="s">
        <v>647</v>
      </c>
      <c r="D172" s="187"/>
      <c r="E172" s="187"/>
      <c r="F172" s="208" t="s">
        <v>648</v>
      </c>
      <c r="G172" s="187"/>
      <c r="H172" s="187" t="s">
        <v>709</v>
      </c>
      <c r="I172" s="187" t="s">
        <v>644</v>
      </c>
      <c r="J172" s="187">
        <v>50</v>
      </c>
      <c r="K172" s="231"/>
    </row>
    <row r="173" spans="2:11" customFormat="1" ht="15" customHeight="1" x14ac:dyDescent="0.2">
      <c r="B173" s="210"/>
      <c r="C173" s="187" t="s">
        <v>650</v>
      </c>
      <c r="D173" s="187"/>
      <c r="E173" s="187"/>
      <c r="F173" s="208" t="s">
        <v>642</v>
      </c>
      <c r="G173" s="187"/>
      <c r="H173" s="187" t="s">
        <v>709</v>
      </c>
      <c r="I173" s="187" t="s">
        <v>652</v>
      </c>
      <c r="J173" s="187"/>
      <c r="K173" s="231"/>
    </row>
    <row r="174" spans="2:11" customFormat="1" ht="15" customHeight="1" x14ac:dyDescent="0.2">
      <c r="B174" s="210"/>
      <c r="C174" s="187" t="s">
        <v>661</v>
      </c>
      <c r="D174" s="187"/>
      <c r="E174" s="187"/>
      <c r="F174" s="208" t="s">
        <v>648</v>
      </c>
      <c r="G174" s="187"/>
      <c r="H174" s="187" t="s">
        <v>709</v>
      </c>
      <c r="I174" s="187" t="s">
        <v>644</v>
      </c>
      <c r="J174" s="187">
        <v>50</v>
      </c>
      <c r="K174" s="231"/>
    </row>
    <row r="175" spans="2:11" customFormat="1" ht="15" customHeight="1" x14ac:dyDescent="0.2">
      <c r="B175" s="210"/>
      <c r="C175" s="187" t="s">
        <v>669</v>
      </c>
      <c r="D175" s="187"/>
      <c r="E175" s="187"/>
      <c r="F175" s="208" t="s">
        <v>648</v>
      </c>
      <c r="G175" s="187"/>
      <c r="H175" s="187" t="s">
        <v>709</v>
      </c>
      <c r="I175" s="187" t="s">
        <v>644</v>
      </c>
      <c r="J175" s="187">
        <v>50</v>
      </c>
      <c r="K175" s="231"/>
    </row>
    <row r="176" spans="2:11" customFormat="1" ht="15" customHeight="1" x14ac:dyDescent="0.2">
      <c r="B176" s="210"/>
      <c r="C176" s="187" t="s">
        <v>667</v>
      </c>
      <c r="D176" s="187"/>
      <c r="E176" s="187"/>
      <c r="F176" s="208" t="s">
        <v>648</v>
      </c>
      <c r="G176" s="187"/>
      <c r="H176" s="187" t="s">
        <v>709</v>
      </c>
      <c r="I176" s="187" t="s">
        <v>644</v>
      </c>
      <c r="J176" s="187">
        <v>50</v>
      </c>
      <c r="K176" s="231"/>
    </row>
    <row r="177" spans="2:11" customFormat="1" ht="15" customHeight="1" x14ac:dyDescent="0.2">
      <c r="B177" s="210"/>
      <c r="C177" s="187" t="s">
        <v>118</v>
      </c>
      <c r="D177" s="187"/>
      <c r="E177" s="187"/>
      <c r="F177" s="208" t="s">
        <v>642</v>
      </c>
      <c r="G177" s="187"/>
      <c r="H177" s="187" t="s">
        <v>710</v>
      </c>
      <c r="I177" s="187" t="s">
        <v>711</v>
      </c>
      <c r="J177" s="187"/>
      <c r="K177" s="231"/>
    </row>
    <row r="178" spans="2:11" customFormat="1" ht="15" customHeight="1" x14ac:dyDescent="0.2">
      <c r="B178" s="210"/>
      <c r="C178" s="187" t="s">
        <v>55</v>
      </c>
      <c r="D178" s="187"/>
      <c r="E178" s="187"/>
      <c r="F178" s="208" t="s">
        <v>642</v>
      </c>
      <c r="G178" s="187"/>
      <c r="H178" s="187" t="s">
        <v>712</v>
      </c>
      <c r="I178" s="187" t="s">
        <v>713</v>
      </c>
      <c r="J178" s="187">
        <v>1</v>
      </c>
      <c r="K178" s="231"/>
    </row>
    <row r="179" spans="2:11" customFormat="1" ht="15" customHeight="1" x14ac:dyDescent="0.2">
      <c r="B179" s="210"/>
      <c r="C179" s="187" t="s">
        <v>51</v>
      </c>
      <c r="D179" s="187"/>
      <c r="E179" s="187"/>
      <c r="F179" s="208" t="s">
        <v>642</v>
      </c>
      <c r="G179" s="187"/>
      <c r="H179" s="187" t="s">
        <v>714</v>
      </c>
      <c r="I179" s="187" t="s">
        <v>644</v>
      </c>
      <c r="J179" s="187">
        <v>20</v>
      </c>
      <c r="K179" s="231"/>
    </row>
    <row r="180" spans="2:11" customFormat="1" ht="15" customHeight="1" x14ac:dyDescent="0.2">
      <c r="B180" s="210"/>
      <c r="C180" s="187" t="s">
        <v>52</v>
      </c>
      <c r="D180" s="187"/>
      <c r="E180" s="187"/>
      <c r="F180" s="208" t="s">
        <v>642</v>
      </c>
      <c r="G180" s="187"/>
      <c r="H180" s="187" t="s">
        <v>715</v>
      </c>
      <c r="I180" s="187" t="s">
        <v>644</v>
      </c>
      <c r="J180" s="187">
        <v>255</v>
      </c>
      <c r="K180" s="231"/>
    </row>
    <row r="181" spans="2:11" customFormat="1" ht="15" customHeight="1" x14ac:dyDescent="0.2">
      <c r="B181" s="210"/>
      <c r="C181" s="187" t="s">
        <v>119</v>
      </c>
      <c r="D181" s="187"/>
      <c r="E181" s="187"/>
      <c r="F181" s="208" t="s">
        <v>642</v>
      </c>
      <c r="G181" s="187"/>
      <c r="H181" s="187" t="s">
        <v>606</v>
      </c>
      <c r="I181" s="187" t="s">
        <v>644</v>
      </c>
      <c r="J181" s="187">
        <v>10</v>
      </c>
      <c r="K181" s="231"/>
    </row>
    <row r="182" spans="2:11" customFormat="1" ht="15" customHeight="1" x14ac:dyDescent="0.2">
      <c r="B182" s="210"/>
      <c r="C182" s="187" t="s">
        <v>120</v>
      </c>
      <c r="D182" s="187"/>
      <c r="E182" s="187"/>
      <c r="F182" s="208" t="s">
        <v>642</v>
      </c>
      <c r="G182" s="187"/>
      <c r="H182" s="187" t="s">
        <v>716</v>
      </c>
      <c r="I182" s="187" t="s">
        <v>677</v>
      </c>
      <c r="J182" s="187"/>
      <c r="K182" s="231"/>
    </row>
    <row r="183" spans="2:11" customFormat="1" ht="15" customHeight="1" x14ac:dyDescent="0.2">
      <c r="B183" s="210"/>
      <c r="C183" s="187" t="s">
        <v>717</v>
      </c>
      <c r="D183" s="187"/>
      <c r="E183" s="187"/>
      <c r="F183" s="208" t="s">
        <v>642</v>
      </c>
      <c r="G183" s="187"/>
      <c r="H183" s="187" t="s">
        <v>718</v>
      </c>
      <c r="I183" s="187" t="s">
        <v>677</v>
      </c>
      <c r="J183" s="187"/>
      <c r="K183" s="231"/>
    </row>
    <row r="184" spans="2:11" customFormat="1" ht="15" customHeight="1" x14ac:dyDescent="0.2">
      <c r="B184" s="210"/>
      <c r="C184" s="187" t="s">
        <v>706</v>
      </c>
      <c r="D184" s="187"/>
      <c r="E184" s="187"/>
      <c r="F184" s="208" t="s">
        <v>642</v>
      </c>
      <c r="G184" s="187"/>
      <c r="H184" s="187" t="s">
        <v>719</v>
      </c>
      <c r="I184" s="187" t="s">
        <v>677</v>
      </c>
      <c r="J184" s="187"/>
      <c r="K184" s="231"/>
    </row>
    <row r="185" spans="2:11" customFormat="1" ht="15" customHeight="1" x14ac:dyDescent="0.2">
      <c r="B185" s="210"/>
      <c r="C185" s="187" t="s">
        <v>122</v>
      </c>
      <c r="D185" s="187"/>
      <c r="E185" s="187"/>
      <c r="F185" s="208" t="s">
        <v>648</v>
      </c>
      <c r="G185" s="187"/>
      <c r="H185" s="187" t="s">
        <v>720</v>
      </c>
      <c r="I185" s="187" t="s">
        <v>644</v>
      </c>
      <c r="J185" s="187">
        <v>50</v>
      </c>
      <c r="K185" s="231"/>
    </row>
    <row r="186" spans="2:11" customFormat="1" ht="15" customHeight="1" x14ac:dyDescent="0.2">
      <c r="B186" s="210"/>
      <c r="C186" s="187" t="s">
        <v>721</v>
      </c>
      <c r="D186" s="187"/>
      <c r="E186" s="187"/>
      <c r="F186" s="208" t="s">
        <v>648</v>
      </c>
      <c r="G186" s="187"/>
      <c r="H186" s="187" t="s">
        <v>722</v>
      </c>
      <c r="I186" s="187" t="s">
        <v>723</v>
      </c>
      <c r="J186" s="187"/>
      <c r="K186" s="231"/>
    </row>
    <row r="187" spans="2:11" customFormat="1" ht="15" customHeight="1" x14ac:dyDescent="0.2">
      <c r="B187" s="210"/>
      <c r="C187" s="187" t="s">
        <v>724</v>
      </c>
      <c r="D187" s="187"/>
      <c r="E187" s="187"/>
      <c r="F187" s="208" t="s">
        <v>648</v>
      </c>
      <c r="G187" s="187"/>
      <c r="H187" s="187" t="s">
        <v>725</v>
      </c>
      <c r="I187" s="187" t="s">
        <v>723</v>
      </c>
      <c r="J187" s="187"/>
      <c r="K187" s="231"/>
    </row>
    <row r="188" spans="2:11" customFormat="1" ht="15" customHeight="1" x14ac:dyDescent="0.2">
      <c r="B188" s="210"/>
      <c r="C188" s="187" t="s">
        <v>726</v>
      </c>
      <c r="D188" s="187"/>
      <c r="E188" s="187"/>
      <c r="F188" s="208" t="s">
        <v>648</v>
      </c>
      <c r="G188" s="187"/>
      <c r="H188" s="187" t="s">
        <v>727</v>
      </c>
      <c r="I188" s="187" t="s">
        <v>723</v>
      </c>
      <c r="J188" s="187"/>
      <c r="K188" s="231"/>
    </row>
    <row r="189" spans="2:11" customFormat="1" ht="15" customHeight="1" x14ac:dyDescent="0.2">
      <c r="B189" s="210"/>
      <c r="C189" s="244" t="s">
        <v>728</v>
      </c>
      <c r="D189" s="187"/>
      <c r="E189" s="187"/>
      <c r="F189" s="208" t="s">
        <v>648</v>
      </c>
      <c r="G189" s="187"/>
      <c r="H189" s="187" t="s">
        <v>729</v>
      </c>
      <c r="I189" s="187" t="s">
        <v>730</v>
      </c>
      <c r="J189" s="245" t="s">
        <v>731</v>
      </c>
      <c r="K189" s="231"/>
    </row>
    <row r="190" spans="2:11" customFormat="1" ht="15" customHeight="1" x14ac:dyDescent="0.2">
      <c r="B190" s="246"/>
      <c r="C190" s="247" t="s">
        <v>732</v>
      </c>
      <c r="D190" s="248"/>
      <c r="E190" s="248"/>
      <c r="F190" s="249" t="s">
        <v>648</v>
      </c>
      <c r="G190" s="248"/>
      <c r="H190" s="248" t="s">
        <v>733</v>
      </c>
      <c r="I190" s="248" t="s">
        <v>730</v>
      </c>
      <c r="J190" s="250" t="s">
        <v>731</v>
      </c>
      <c r="K190" s="251"/>
    </row>
    <row r="191" spans="2:11" customFormat="1" ht="15" customHeight="1" x14ac:dyDescent="0.2">
      <c r="B191" s="210"/>
      <c r="C191" s="244" t="s">
        <v>40</v>
      </c>
      <c r="D191" s="187"/>
      <c r="E191" s="187"/>
      <c r="F191" s="208" t="s">
        <v>642</v>
      </c>
      <c r="G191" s="187"/>
      <c r="H191" s="184" t="s">
        <v>734</v>
      </c>
      <c r="I191" s="187" t="s">
        <v>735</v>
      </c>
      <c r="J191" s="187"/>
      <c r="K191" s="231"/>
    </row>
    <row r="192" spans="2:11" customFormat="1" ht="15" customHeight="1" x14ac:dyDescent="0.2">
      <c r="B192" s="210"/>
      <c r="C192" s="244" t="s">
        <v>736</v>
      </c>
      <c r="D192" s="187"/>
      <c r="E192" s="187"/>
      <c r="F192" s="208" t="s">
        <v>642</v>
      </c>
      <c r="G192" s="187"/>
      <c r="H192" s="187" t="s">
        <v>737</v>
      </c>
      <c r="I192" s="187" t="s">
        <v>677</v>
      </c>
      <c r="J192" s="187"/>
      <c r="K192" s="231"/>
    </row>
    <row r="193" spans="2:11" customFormat="1" ht="15" customHeight="1" x14ac:dyDescent="0.2">
      <c r="B193" s="210"/>
      <c r="C193" s="244" t="s">
        <v>738</v>
      </c>
      <c r="D193" s="187"/>
      <c r="E193" s="187"/>
      <c r="F193" s="208" t="s">
        <v>642</v>
      </c>
      <c r="G193" s="187"/>
      <c r="H193" s="187" t="s">
        <v>739</v>
      </c>
      <c r="I193" s="187" t="s">
        <v>677</v>
      </c>
      <c r="J193" s="187"/>
      <c r="K193" s="231"/>
    </row>
    <row r="194" spans="2:11" customFormat="1" ht="15" customHeight="1" x14ac:dyDescent="0.2">
      <c r="B194" s="210"/>
      <c r="C194" s="244" t="s">
        <v>740</v>
      </c>
      <c r="D194" s="187"/>
      <c r="E194" s="187"/>
      <c r="F194" s="208" t="s">
        <v>648</v>
      </c>
      <c r="G194" s="187"/>
      <c r="H194" s="187" t="s">
        <v>741</v>
      </c>
      <c r="I194" s="187" t="s">
        <v>677</v>
      </c>
      <c r="J194" s="187"/>
      <c r="K194" s="231"/>
    </row>
    <row r="195" spans="2:11" customFormat="1" ht="15" customHeight="1" x14ac:dyDescent="0.2">
      <c r="B195" s="237"/>
      <c r="C195" s="252"/>
      <c r="D195" s="217"/>
      <c r="E195" s="217"/>
      <c r="F195" s="217"/>
      <c r="G195" s="217"/>
      <c r="H195" s="217"/>
      <c r="I195" s="217"/>
      <c r="J195" s="217"/>
      <c r="K195" s="238"/>
    </row>
    <row r="196" spans="2:11" customFormat="1" ht="18.75" customHeight="1" x14ac:dyDescent="0.2">
      <c r="B196" s="219"/>
      <c r="C196" s="229"/>
      <c r="D196" s="229"/>
      <c r="E196" s="229"/>
      <c r="F196" s="239"/>
      <c r="G196" s="229"/>
      <c r="H196" s="229"/>
      <c r="I196" s="229"/>
      <c r="J196" s="229"/>
      <c r="K196" s="219"/>
    </row>
    <row r="197" spans="2:11" customFormat="1" ht="18.75" customHeight="1" x14ac:dyDescent="0.2">
      <c r="B197" s="219"/>
      <c r="C197" s="229"/>
      <c r="D197" s="229"/>
      <c r="E197" s="229"/>
      <c r="F197" s="239"/>
      <c r="G197" s="229"/>
      <c r="H197" s="229"/>
      <c r="I197" s="229"/>
      <c r="J197" s="229"/>
      <c r="K197" s="219"/>
    </row>
    <row r="198" spans="2:11" customFormat="1" ht="18.75" customHeight="1" x14ac:dyDescent="0.2">
      <c r="B198" s="194"/>
      <c r="C198" s="194"/>
      <c r="D198" s="194"/>
      <c r="E198" s="194"/>
      <c r="F198" s="194"/>
      <c r="G198" s="194"/>
      <c r="H198" s="194"/>
      <c r="I198" s="194"/>
      <c r="J198" s="194"/>
      <c r="K198" s="194"/>
    </row>
    <row r="199" spans="2:11" customFormat="1" ht="13.5" x14ac:dyDescent="0.2">
      <c r="B199" s="176"/>
      <c r="C199" s="177"/>
      <c r="D199" s="177"/>
      <c r="E199" s="177"/>
      <c r="F199" s="177"/>
      <c r="G199" s="177"/>
      <c r="H199" s="177"/>
      <c r="I199" s="177"/>
      <c r="J199" s="177"/>
      <c r="K199" s="178"/>
    </row>
    <row r="200" spans="2:11" customFormat="1" ht="21" x14ac:dyDescent="0.2">
      <c r="B200" s="179"/>
      <c r="C200" s="304" t="s">
        <v>742</v>
      </c>
      <c r="D200" s="304"/>
      <c r="E200" s="304"/>
      <c r="F200" s="304"/>
      <c r="G200" s="304"/>
      <c r="H200" s="304"/>
      <c r="I200" s="304"/>
      <c r="J200" s="304"/>
      <c r="K200" s="180"/>
    </row>
    <row r="201" spans="2:11" customFormat="1" ht="25.5" customHeight="1" x14ac:dyDescent="0.3">
      <c r="B201" s="179"/>
      <c r="C201" s="253" t="s">
        <v>743</v>
      </c>
      <c r="D201" s="253"/>
      <c r="E201" s="253"/>
      <c r="F201" s="253" t="s">
        <v>744</v>
      </c>
      <c r="G201" s="254"/>
      <c r="H201" s="307" t="s">
        <v>745</v>
      </c>
      <c r="I201" s="307"/>
      <c r="J201" s="307"/>
      <c r="K201" s="180"/>
    </row>
    <row r="202" spans="2:11" customFormat="1" ht="5.25" customHeight="1" x14ac:dyDescent="0.2">
      <c r="B202" s="210"/>
      <c r="C202" s="205"/>
      <c r="D202" s="205"/>
      <c r="E202" s="205"/>
      <c r="F202" s="205"/>
      <c r="G202" s="229"/>
      <c r="H202" s="205"/>
      <c r="I202" s="205"/>
      <c r="J202" s="205"/>
      <c r="K202" s="231"/>
    </row>
    <row r="203" spans="2:11" customFormat="1" ht="15" customHeight="1" x14ac:dyDescent="0.2">
      <c r="B203" s="210"/>
      <c r="C203" s="187" t="s">
        <v>735</v>
      </c>
      <c r="D203" s="187"/>
      <c r="E203" s="187"/>
      <c r="F203" s="208" t="s">
        <v>41</v>
      </c>
      <c r="G203" s="187"/>
      <c r="H203" s="308" t="s">
        <v>746</v>
      </c>
      <c r="I203" s="308"/>
      <c r="J203" s="308"/>
      <c r="K203" s="231"/>
    </row>
    <row r="204" spans="2:11" customFormat="1" ht="15" customHeight="1" x14ac:dyDescent="0.2">
      <c r="B204" s="210"/>
      <c r="C204" s="187"/>
      <c r="D204" s="187"/>
      <c r="E204" s="187"/>
      <c r="F204" s="208" t="s">
        <v>42</v>
      </c>
      <c r="G204" s="187"/>
      <c r="H204" s="308" t="s">
        <v>747</v>
      </c>
      <c r="I204" s="308"/>
      <c r="J204" s="308"/>
      <c r="K204" s="231"/>
    </row>
    <row r="205" spans="2:11" customFormat="1" ht="15" customHeight="1" x14ac:dyDescent="0.2">
      <c r="B205" s="210"/>
      <c r="C205" s="187"/>
      <c r="D205" s="187"/>
      <c r="E205" s="187"/>
      <c r="F205" s="208" t="s">
        <v>45</v>
      </c>
      <c r="G205" s="187"/>
      <c r="H205" s="308" t="s">
        <v>748</v>
      </c>
      <c r="I205" s="308"/>
      <c r="J205" s="308"/>
      <c r="K205" s="231"/>
    </row>
    <row r="206" spans="2:11" customFormat="1" ht="15" customHeight="1" x14ac:dyDescent="0.2">
      <c r="B206" s="210"/>
      <c r="C206" s="187"/>
      <c r="D206" s="187"/>
      <c r="E206" s="187"/>
      <c r="F206" s="208" t="s">
        <v>43</v>
      </c>
      <c r="G206" s="187"/>
      <c r="H206" s="308" t="s">
        <v>749</v>
      </c>
      <c r="I206" s="308"/>
      <c r="J206" s="308"/>
      <c r="K206" s="231"/>
    </row>
    <row r="207" spans="2:11" customFormat="1" ht="15" customHeight="1" x14ac:dyDescent="0.2">
      <c r="B207" s="210"/>
      <c r="C207" s="187"/>
      <c r="D207" s="187"/>
      <c r="E207" s="187"/>
      <c r="F207" s="208" t="s">
        <v>44</v>
      </c>
      <c r="G207" s="187"/>
      <c r="H207" s="308" t="s">
        <v>750</v>
      </c>
      <c r="I207" s="308"/>
      <c r="J207" s="308"/>
      <c r="K207" s="231"/>
    </row>
    <row r="208" spans="2:11" customFormat="1" ht="15" customHeight="1" x14ac:dyDescent="0.2">
      <c r="B208" s="210"/>
      <c r="C208" s="187"/>
      <c r="D208" s="187"/>
      <c r="E208" s="187"/>
      <c r="F208" s="208"/>
      <c r="G208" s="187"/>
      <c r="H208" s="187"/>
      <c r="I208" s="187"/>
      <c r="J208" s="187"/>
      <c r="K208" s="231"/>
    </row>
    <row r="209" spans="2:11" customFormat="1" ht="15" customHeight="1" x14ac:dyDescent="0.2">
      <c r="B209" s="210"/>
      <c r="C209" s="187" t="s">
        <v>689</v>
      </c>
      <c r="D209" s="187"/>
      <c r="E209" s="187"/>
      <c r="F209" s="208" t="s">
        <v>77</v>
      </c>
      <c r="G209" s="187"/>
      <c r="H209" s="308" t="s">
        <v>751</v>
      </c>
      <c r="I209" s="308"/>
      <c r="J209" s="308"/>
      <c r="K209" s="231"/>
    </row>
    <row r="210" spans="2:11" customFormat="1" ht="15" customHeight="1" x14ac:dyDescent="0.2">
      <c r="B210" s="210"/>
      <c r="C210" s="187"/>
      <c r="D210" s="187"/>
      <c r="E210" s="187"/>
      <c r="F210" s="208" t="s">
        <v>584</v>
      </c>
      <c r="G210" s="187"/>
      <c r="H210" s="308" t="s">
        <v>585</v>
      </c>
      <c r="I210" s="308"/>
      <c r="J210" s="308"/>
      <c r="K210" s="231"/>
    </row>
    <row r="211" spans="2:11" customFormat="1" ht="15" customHeight="1" x14ac:dyDescent="0.2">
      <c r="B211" s="210"/>
      <c r="C211" s="187"/>
      <c r="D211" s="187"/>
      <c r="E211" s="187"/>
      <c r="F211" s="208" t="s">
        <v>582</v>
      </c>
      <c r="G211" s="187"/>
      <c r="H211" s="308" t="s">
        <v>752</v>
      </c>
      <c r="I211" s="308"/>
      <c r="J211" s="308"/>
      <c r="K211" s="231"/>
    </row>
    <row r="212" spans="2:11" customFormat="1" ht="15" customHeight="1" x14ac:dyDescent="0.2">
      <c r="B212" s="255"/>
      <c r="C212" s="187"/>
      <c r="D212" s="187"/>
      <c r="E212" s="187"/>
      <c r="F212" s="208" t="s">
        <v>586</v>
      </c>
      <c r="G212" s="244"/>
      <c r="H212" s="309" t="s">
        <v>587</v>
      </c>
      <c r="I212" s="309"/>
      <c r="J212" s="309"/>
      <c r="K212" s="256"/>
    </row>
    <row r="213" spans="2:11" customFormat="1" ht="15" customHeight="1" x14ac:dyDescent="0.2">
      <c r="B213" s="255"/>
      <c r="C213" s="187"/>
      <c r="D213" s="187"/>
      <c r="E213" s="187"/>
      <c r="F213" s="208" t="s">
        <v>588</v>
      </c>
      <c r="G213" s="244"/>
      <c r="H213" s="309" t="s">
        <v>753</v>
      </c>
      <c r="I213" s="309"/>
      <c r="J213" s="309"/>
      <c r="K213" s="256"/>
    </row>
    <row r="214" spans="2:11" customFormat="1" ht="15" customHeight="1" x14ac:dyDescent="0.2">
      <c r="B214" s="255"/>
      <c r="C214" s="187"/>
      <c r="D214" s="187"/>
      <c r="E214" s="187"/>
      <c r="F214" s="208"/>
      <c r="G214" s="244"/>
      <c r="H214" s="235"/>
      <c r="I214" s="235"/>
      <c r="J214" s="235"/>
      <c r="K214" s="256"/>
    </row>
    <row r="215" spans="2:11" customFormat="1" ht="15" customHeight="1" x14ac:dyDescent="0.2">
      <c r="B215" s="255"/>
      <c r="C215" s="187" t="s">
        <v>713</v>
      </c>
      <c r="D215" s="187"/>
      <c r="E215" s="187"/>
      <c r="F215" s="208">
        <v>1</v>
      </c>
      <c r="G215" s="244"/>
      <c r="H215" s="309" t="s">
        <v>754</v>
      </c>
      <c r="I215" s="309"/>
      <c r="J215" s="309"/>
      <c r="K215" s="256"/>
    </row>
    <row r="216" spans="2:11" customFormat="1" ht="15" customHeight="1" x14ac:dyDescent="0.2">
      <c r="B216" s="255"/>
      <c r="C216" s="187"/>
      <c r="D216" s="187"/>
      <c r="E216" s="187"/>
      <c r="F216" s="208">
        <v>2</v>
      </c>
      <c r="G216" s="244"/>
      <c r="H216" s="309" t="s">
        <v>755</v>
      </c>
      <c r="I216" s="309"/>
      <c r="J216" s="309"/>
      <c r="K216" s="256"/>
    </row>
    <row r="217" spans="2:11" customFormat="1" ht="15" customHeight="1" x14ac:dyDescent="0.2">
      <c r="B217" s="255"/>
      <c r="C217" s="187"/>
      <c r="D217" s="187"/>
      <c r="E217" s="187"/>
      <c r="F217" s="208">
        <v>3</v>
      </c>
      <c r="G217" s="244"/>
      <c r="H217" s="309" t="s">
        <v>756</v>
      </c>
      <c r="I217" s="309"/>
      <c r="J217" s="309"/>
      <c r="K217" s="256"/>
    </row>
    <row r="218" spans="2:11" customFormat="1" ht="15" customHeight="1" x14ac:dyDescent="0.2">
      <c r="B218" s="255"/>
      <c r="C218" s="187"/>
      <c r="D218" s="187"/>
      <c r="E218" s="187"/>
      <c r="F218" s="208">
        <v>4</v>
      </c>
      <c r="G218" s="244"/>
      <c r="H218" s="309" t="s">
        <v>757</v>
      </c>
      <c r="I218" s="309"/>
      <c r="J218" s="309"/>
      <c r="K218" s="256"/>
    </row>
    <row r="219" spans="2:11" customFormat="1" ht="12.75" customHeight="1" x14ac:dyDescent="0.2">
      <c r="B219" s="257"/>
      <c r="C219" s="258"/>
      <c r="D219" s="258"/>
      <c r="E219" s="258"/>
      <c r="F219" s="258"/>
      <c r="G219" s="258"/>
      <c r="H219" s="258"/>
      <c r="I219" s="258"/>
      <c r="J219" s="258"/>
      <c r="K219" s="25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Objekt1 - 594</vt:lpstr>
      <vt:lpstr>Objekt2 - 595</vt:lpstr>
      <vt:lpstr>Objekt3 - 596</vt:lpstr>
      <vt:lpstr>Objekt4 - 597</vt:lpstr>
      <vt:lpstr>Objekt5 - 598</vt:lpstr>
      <vt:lpstr>Objekt6 - 599</vt:lpstr>
      <vt:lpstr>Objekt7 - 614</vt:lpstr>
      <vt:lpstr>Objekt8 - 615</vt:lpstr>
      <vt:lpstr>Pokyny pro vyplnění</vt:lpstr>
      <vt:lpstr>'Objekt1 - 594'!Názvy_tisku</vt:lpstr>
      <vt:lpstr>'Objekt2 - 595'!Názvy_tisku</vt:lpstr>
      <vt:lpstr>'Objekt3 - 596'!Názvy_tisku</vt:lpstr>
      <vt:lpstr>'Objekt4 - 597'!Názvy_tisku</vt:lpstr>
      <vt:lpstr>'Objekt5 - 598'!Názvy_tisku</vt:lpstr>
      <vt:lpstr>'Objekt6 - 599'!Názvy_tisku</vt:lpstr>
      <vt:lpstr>'Objekt7 - 614'!Názvy_tisku</vt:lpstr>
      <vt:lpstr>'Objekt8 - 615'!Názvy_tisku</vt:lpstr>
      <vt:lpstr>'Rekapitulace stavby'!Názvy_tisku</vt:lpstr>
      <vt:lpstr>'Objekt1 - 594'!Oblast_tisku</vt:lpstr>
      <vt:lpstr>'Objekt2 - 595'!Oblast_tisku</vt:lpstr>
      <vt:lpstr>'Objekt3 - 596'!Oblast_tisku</vt:lpstr>
      <vt:lpstr>'Objekt4 - 597'!Oblast_tisku</vt:lpstr>
      <vt:lpstr>'Objekt5 - 598'!Oblast_tisku</vt:lpstr>
      <vt:lpstr>'Objekt6 - 599'!Oblast_tisku</vt:lpstr>
      <vt:lpstr>'Objekt7 - 614'!Oblast_tisku</vt:lpstr>
      <vt:lpstr>'Objekt8 - 615'!Oblast_tisku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Stuchlík</dc:creator>
  <cp:lastModifiedBy>Jakub Stuchlík</cp:lastModifiedBy>
  <dcterms:created xsi:type="dcterms:W3CDTF">2024-02-28T11:15:31Z</dcterms:created>
  <dcterms:modified xsi:type="dcterms:W3CDTF">2024-02-28T11:17:58Z</dcterms:modified>
</cp:coreProperties>
</file>