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X:\2024_VZ_Údržba biotopových trávníků v lokalitě Lišky a Pod Liškami_EB\ZD údržba 2025 a 2026.final\"/>
    </mc:Choice>
  </mc:AlternateContent>
  <xr:revisionPtr revIDLastSave="0" documentId="13_ncr:1_{8A7BB63C-61E9-4574-8DD9-448F7C406A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počet" sheetId="4" r:id="rId1"/>
    <sheet name="List1" sheetId="8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N113" i="4" l="1"/>
  <c r="N92" i="4" l="1"/>
  <c r="N93" i="4"/>
  <c r="N94" i="4"/>
  <c r="N96" i="4"/>
  <c r="N103" i="4"/>
  <c r="N102" i="4" s="1"/>
  <c r="N106" i="4"/>
  <c r="N107" i="4"/>
  <c r="N108" i="4"/>
  <c r="N109" i="4"/>
  <c r="N110" i="4"/>
  <c r="N111" i="4"/>
  <c r="N112" i="4"/>
  <c r="N114" i="4"/>
  <c r="N115" i="4"/>
  <c r="N116" i="4"/>
  <c r="N117" i="4"/>
  <c r="N119" i="4"/>
  <c r="N118" i="4" s="1"/>
  <c r="N122" i="4"/>
  <c r="E50" i="4"/>
  <c r="J117" i="4"/>
  <c r="J116" i="4" s="1"/>
  <c r="J67" i="4" s="1"/>
  <c r="J114" i="4"/>
  <c r="J113" i="4"/>
  <c r="J112" i="4"/>
  <c r="J110" i="4"/>
  <c r="J108" i="4"/>
  <c r="J107" i="4"/>
  <c r="J106" i="4"/>
  <c r="N91" i="4" l="1"/>
  <c r="N90" i="4" s="1"/>
  <c r="N105" i="4"/>
  <c r="N104" i="4" s="1"/>
  <c r="N120" i="4"/>
  <c r="J111" i="4"/>
  <c r="J66" i="4" s="1"/>
  <c r="J105" i="4"/>
  <c r="J65" i="4" s="1"/>
  <c r="A70" i="8"/>
  <c r="J122" i="4"/>
  <c r="J121" i="4" s="1"/>
  <c r="J118" i="4"/>
  <c r="J68" i="4" s="1"/>
  <c r="J119" i="4"/>
  <c r="J103" i="4"/>
  <c r="J100" i="4"/>
  <c r="J99" i="4"/>
  <c r="J98" i="4"/>
  <c r="J96" i="4"/>
  <c r="J94" i="4"/>
  <c r="J93" i="4"/>
  <c r="F37" i="4"/>
  <c r="F36" i="4"/>
  <c r="F35" i="4"/>
  <c r="F34" i="4"/>
  <c r="F33" i="4"/>
  <c r="J92" i="4"/>
  <c r="J86" i="4"/>
  <c r="J85" i="4"/>
  <c r="F85" i="4"/>
  <c r="J83" i="4"/>
  <c r="F83" i="4"/>
  <c r="E79" i="4"/>
  <c r="J55" i="4"/>
  <c r="J54" i="4"/>
  <c r="F54" i="4"/>
  <c r="J52" i="4"/>
  <c r="F52" i="4"/>
  <c r="E48" i="4"/>
  <c r="J37" i="4"/>
  <c r="J36" i="4"/>
  <c r="J35" i="4"/>
  <c r="J18" i="4"/>
  <c r="E18" i="4"/>
  <c r="F55" i="4" s="1"/>
  <c r="J17" i="4"/>
  <c r="J70" i="4" l="1"/>
  <c r="J120" i="4"/>
  <c r="N89" i="4"/>
  <c r="J64" i="4"/>
  <c r="J104" i="4"/>
  <c r="J91" i="4"/>
  <c r="J97" i="4"/>
  <c r="J62" i="4" s="1"/>
  <c r="J102" i="4"/>
  <c r="J63" i="4" s="1"/>
  <c r="F86" i="4"/>
  <c r="J90" i="4" l="1"/>
  <c r="J61" i="4"/>
  <c r="J60" i="4" s="1"/>
  <c r="J89" i="4" l="1"/>
  <c r="J69" i="4"/>
  <c r="J59" i="4" s="1"/>
  <c r="J30" i="4" l="1"/>
  <c r="J33" i="4" s="1"/>
  <c r="J39" i="4" l="1"/>
</calcChain>
</file>

<file path=xl/sharedStrings.xml><?xml version="1.0" encoding="utf-8"?>
<sst xmlns="http://schemas.openxmlformats.org/spreadsheetml/2006/main" count="237" uniqueCount="114">
  <si>
    <t>KRYCÍ LIST SOUPISU PRACÍ</t>
  </si>
  <si>
    <t>Stavba:</t>
  </si>
  <si>
    <t>Revitalizace lesoparku V Liškách a Pod Liškami</t>
  </si>
  <si>
    <t>Objekt:</t>
  </si>
  <si>
    <t>KSO:</t>
  </si>
  <si>
    <t/>
  </si>
  <si>
    <t>CC-CZ:</t>
  </si>
  <si>
    <t>Místo:</t>
  </si>
  <si>
    <t>Milovice</t>
  </si>
  <si>
    <t>Datum:</t>
  </si>
  <si>
    <t>Zadavatel:</t>
  </si>
  <si>
    <t>IČ:</t>
  </si>
  <si>
    <t>Město Milovice</t>
  </si>
  <si>
    <t>DIČ:</t>
  </si>
  <si>
    <t>Zhotovitel:</t>
  </si>
  <si>
    <t>Projektant:</t>
  </si>
  <si>
    <t>Ing. Anna Borusíková, Stříbřec 54, 379 01 Třeboň</t>
  </si>
  <si>
    <t>Zpracovatel:</t>
  </si>
  <si>
    <t>07648081</t>
  </si>
  <si>
    <t>Ing. Pavel Borusík, Ph.D.</t>
  </si>
  <si>
    <t>Poznámka:</t>
  </si>
  <si>
    <t>cenová úroveň 2024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</si>
  <si>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</si>
  <si>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</si>
  <si>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</si>
  <si>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</si>
  <si>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</si>
  <si>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</si>
  <si>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</si>
  <si>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</si>
  <si>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</si>
  <si>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</si>
  <si>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</si>
  <si>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</si>
  <si>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</si>
  <si>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</si>
  <si>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</si>
  <si>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</si>
  <si>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stavby celkem</t>
  </si>
  <si>
    <t>998 - Přesun hmot</t>
  </si>
  <si>
    <t>VRN - Vedlejší rozpočtové náklady</t>
  </si>
  <si>
    <t>SOUPIS PRACÍ</t>
  </si>
  <si>
    <t>PČ</t>
  </si>
  <si>
    <t>pracovní pole</t>
  </si>
  <si>
    <t>Kód</t>
  </si>
  <si>
    <t>Popis</t>
  </si>
  <si>
    <t>MJ</t>
  </si>
  <si>
    <t>Množství</t>
  </si>
  <si>
    <t>J.cena [CZK]</t>
  </si>
  <si>
    <t>Náklady soupisu celkem</t>
  </si>
  <si>
    <t>1</t>
  </si>
  <si>
    <t>4</t>
  </si>
  <si>
    <t>111 15-1111</t>
  </si>
  <si>
    <t>seč trávníku lučního v rovině nebo ve svahu do 1:5 mozaiková 80% plochy</t>
  </si>
  <si>
    <t>m2</t>
  </si>
  <si>
    <t>1 až 3</t>
  </si>
  <si>
    <t>R2</t>
  </si>
  <si>
    <t>příplatek za obtížnost 20% opakovaně v souvislosti se druhou sečí</t>
  </si>
  <si>
    <t xml:space="preserve">Poznámka:Mozaiková seč
</t>
  </si>
  <si>
    <t>seč trávníku lučního v rovině nebo ve svahu do 1:5 mozaiková 50% plochy</t>
  </si>
  <si>
    <t>Chemické ošetření ploch</t>
  </si>
  <si>
    <t>184 80-2613-R</t>
  </si>
  <si>
    <t>seč trávníku lučního v rovině nebo ve svahu do 1:5 celoplošná</t>
  </si>
  <si>
    <t>-1914379724</t>
  </si>
  <si>
    <t>-1999947257</t>
  </si>
  <si>
    <t>201883396</t>
  </si>
  <si>
    <t>-1484941732</t>
  </si>
  <si>
    <t>11 a 12</t>
  </si>
  <si>
    <t>bodová aplikace herbicidu ve druhém roce kosení na výmladky náletových dřevin, invazivní rostliny, případně ostružiník, 10% plochy včetně dodávky herbicidu, 2x opakovaná</t>
  </si>
  <si>
    <t>499641634</t>
  </si>
  <si>
    <t>637286285</t>
  </si>
  <si>
    <t>771112163</t>
  </si>
  <si>
    <t>-448630081</t>
  </si>
  <si>
    <t>27935213</t>
  </si>
  <si>
    <t>2060413255</t>
  </si>
  <si>
    <t>1093478309</t>
  </si>
  <si>
    <t>299212129</t>
  </si>
  <si>
    <t>-979950054</t>
  </si>
  <si>
    <t>-1836695571</t>
  </si>
  <si>
    <t>1674772629</t>
  </si>
  <si>
    <t>815426457</t>
  </si>
  <si>
    <t>998</t>
  </si>
  <si>
    <t>Přesun hmot</t>
  </si>
  <si>
    <t>998231311</t>
  </si>
  <si>
    <t>Přesun hmot pro sadovnické a krajinářské úpravy - strojně dopravní vzdálenost do 5000 m</t>
  </si>
  <si>
    <t>t</t>
  </si>
  <si>
    <t>1620027807</t>
  </si>
  <si>
    <t>VRN</t>
  </si>
  <si>
    <t>Vedlejší rozpočtové náklady</t>
  </si>
  <si>
    <t>1024</t>
  </si>
  <si>
    <t>-58677997</t>
  </si>
  <si>
    <t>R3</t>
  </si>
  <si>
    <t>Odvoz včetně likvidace bioodpadu 200201 za 1 t, doloženo vážními lístky</t>
  </si>
  <si>
    <t>VRN2</t>
  </si>
  <si>
    <t>Likvidace odpadů</t>
  </si>
  <si>
    <t xml:space="preserve">    VRN2 - Likvidace odpadů</t>
  </si>
  <si>
    <t>původní členění na pracovní pole</t>
  </si>
  <si>
    <t xml:space="preserve">Poznámka:Mozaiková seč 80 %
</t>
  </si>
  <si>
    <t>seč trávníku lučního podrostového v rovině nebo ve svahu do 1:5 mozaiková 45% plochy</t>
  </si>
  <si>
    <t>4 až 10</t>
  </si>
  <si>
    <t>Kosení travních porostů lokalita V Liškách</t>
  </si>
  <si>
    <t>Kosení travních porostů lokalita Pod Liškama</t>
  </si>
  <si>
    <t>1 až 12</t>
  </si>
  <si>
    <t>Údržba trávníků v roce 2025</t>
  </si>
  <si>
    <t>Údržba trávníků v roce 2026</t>
  </si>
  <si>
    <t>Údržba biotopových trávníků v letech 2025 a 2026 v rámci následné péče</t>
  </si>
  <si>
    <t>01 - Údržba trávníků v roce 2025</t>
  </si>
  <si>
    <t xml:space="preserve">    011 - Kosení travních porostů lokalita V Liškách</t>
  </si>
  <si>
    <t xml:space="preserve">    012 - Kosení travních porostů lokalita Pod Liškama</t>
  </si>
  <si>
    <t xml:space="preserve">    013 - Chemické ošetření ploch</t>
  </si>
  <si>
    <t>02 - Údržba trávníků v roce 2026</t>
  </si>
  <si>
    <t xml:space="preserve">    021 - Kosení travních porostů lokalita V Liškách</t>
  </si>
  <si>
    <t xml:space="preserve">    022 - Kosení travních porostů lokalita Pod Liškama</t>
  </si>
  <si>
    <t xml:space="preserve">    023 - Chemické ošetření ploch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</si>
</sst>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%"/>
    <numFmt numFmtId="166" formatCode="#,##0.000"/>
  </numFmts>
  <fonts count="31">
    <font>
      <sz val="11"/>
      <color theme="1"/>
      <name val="Calibri"/>
      <charset val="238"/>
      <scheme val="minor"/>
    </font>
    <font>
      <sz val="12"/>
      <color rgb="FF003366"/>
      <name val="Arial CE"/>
      <charset val="134"/>
    </font>
    <font>
      <sz val="10"/>
      <color rgb="FF003366"/>
      <name val="Arial CE"/>
      <charset val="134"/>
    </font>
    <font>
      <sz val="8"/>
      <color rgb="FF003366"/>
      <name val="Arial CE"/>
      <charset val="134"/>
    </font>
    <font>
      <b/>
      <sz val="14"/>
      <name val="Arial CE"/>
      <charset val="134"/>
    </font>
    <font>
      <sz val="10"/>
      <color rgb="FF969696"/>
      <name val="Arial CE"/>
      <charset val="134"/>
    </font>
    <font>
      <b/>
      <sz val="11"/>
      <name val="Arial CE"/>
      <charset val="134"/>
    </font>
    <font>
      <sz val="10"/>
      <name val="Arial CE"/>
      <charset val="134"/>
    </font>
    <font>
      <b/>
      <sz val="10"/>
      <name val="Arial CE"/>
      <charset val="134"/>
    </font>
    <font>
      <sz val="8"/>
      <color rgb="FF969696"/>
      <name val="Arial CE"/>
      <charset val="134"/>
    </font>
    <font>
      <b/>
      <sz val="12"/>
      <name val="Arial CE"/>
      <charset val="134"/>
    </font>
    <font>
      <sz val="9"/>
      <name val="Arial CE"/>
      <charset val="134"/>
    </font>
    <font>
      <b/>
      <sz val="12"/>
      <color rgb="FF800000"/>
      <name val="Arial CE"/>
      <charset val="134"/>
    </font>
    <font>
      <b/>
      <sz val="12"/>
      <color rgb="FF960000"/>
      <name val="Arial CE"/>
      <charset val="134"/>
    </font>
    <font>
      <sz val="8"/>
      <name val="Arial CE"/>
      <charset val="134"/>
    </font>
    <font>
      <sz val="10"/>
      <color theme="1"/>
      <name val="Arial"/>
      <charset val="238"/>
    </font>
    <font>
      <sz val="7"/>
      <color rgb="FF969696"/>
      <name val="Arial CE"/>
      <charset val="134"/>
    </font>
    <font>
      <i/>
      <sz val="7"/>
      <color rgb="FF969696"/>
      <name val="Arial CE"/>
      <charset val="134"/>
    </font>
    <font>
      <b/>
      <sz val="8"/>
      <name val="Arial CE"/>
      <charset val="134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2"/>
      <color theme="8"/>
      <name val="Arial CE"/>
      <charset val="134"/>
    </font>
    <font>
      <sz val="8"/>
      <color theme="8"/>
      <name val="Arial CE"/>
      <charset val="134"/>
    </font>
    <font>
      <b/>
      <sz val="12"/>
      <color theme="8"/>
      <name val="Arial CE"/>
      <charset val="238"/>
    </font>
    <font>
      <b/>
      <sz val="8"/>
      <color theme="8"/>
      <name val="Arial CE"/>
      <charset val="238"/>
    </font>
    <font>
      <sz val="10"/>
      <color theme="8"/>
      <name val="Arial CE"/>
      <charset val="134"/>
    </font>
    <font>
      <b/>
      <sz val="10"/>
      <color theme="8"/>
      <name val="Arial CE"/>
      <charset val="238"/>
    </font>
    <font>
      <sz val="9"/>
      <color theme="8"/>
      <name val="Arial CE"/>
      <charset val="134"/>
    </font>
    <font>
      <sz val="14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D2D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rgb="FF969696"/>
      </top>
      <bottom/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vertical="center"/>
    </xf>
    <xf numFmtId="0" fontId="10" fillId="2" borderId="2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0" fontId="10" fillId="2" borderId="3" xfId="0" applyFont="1" applyFill="1" applyBorder="1" applyAlignment="1">
      <alignment horizontal="right" vertical="center"/>
    </xf>
    <xf numFmtId="0" fontId="10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4" fontId="10" fillId="2" borderId="3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>
      <alignment horizontal="left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3" fillId="0" borderId="6" xfId="0" applyFont="1" applyBorder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1" fillId="2" borderId="7" xfId="0" applyFont="1" applyFill="1" applyBorder="1" applyAlignment="1">
      <alignment horizontal="center" vertical="center" wrapText="1"/>
    </xf>
    <xf numFmtId="4" fontId="13" fillId="0" borderId="6" xfId="0" applyNumberFormat="1" applyFont="1" applyBorder="1"/>
    <xf numFmtId="4" fontId="11" fillId="0" borderId="6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0" fontId="11" fillId="0" borderId="6" xfId="0" applyFont="1" applyBorder="1" applyAlignment="1">
      <alignment horizontal="center"/>
    </xf>
    <xf numFmtId="0" fontId="15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4" fontId="11" fillId="0" borderId="6" xfId="0" applyNumberFormat="1" applyFont="1" applyBorder="1"/>
    <xf numFmtId="49" fontId="11" fillId="0" borderId="6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12" xfId="0" applyFont="1" applyBorder="1"/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4" fontId="13" fillId="0" borderId="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7" fillId="0" borderId="0" xfId="0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4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0" fillId="2" borderId="18" xfId="0" applyFill="1" applyBorder="1" applyAlignment="1">
      <alignment vertical="center"/>
    </xf>
    <xf numFmtId="0" fontId="19" fillId="0" borderId="6" xfId="0" applyFont="1" applyBorder="1"/>
    <xf numFmtId="4" fontId="7" fillId="3" borderId="6" xfId="0" applyNumberFormat="1" applyFont="1" applyFill="1" applyBorder="1"/>
    <xf numFmtId="0" fontId="20" fillId="0" borderId="6" xfId="0" applyFont="1" applyFill="1" applyBorder="1" applyAlignment="1">
      <alignment vertical="center"/>
    </xf>
    <xf numFmtId="4" fontId="7" fillId="0" borderId="6" xfId="0" applyNumberFormat="1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3" fontId="19" fillId="0" borderId="6" xfId="0" applyNumberFormat="1" applyFont="1" applyBorder="1" applyAlignment="1">
      <alignment wrapText="1"/>
    </xf>
    <xf numFmtId="3" fontId="20" fillId="0" borderId="6" xfId="0" applyNumberFormat="1" applyFont="1" applyBorder="1"/>
    <xf numFmtId="3" fontId="21" fillId="0" borderId="6" xfId="0" applyNumberFormat="1" applyFont="1" applyBorder="1" applyAlignment="1">
      <alignment horizontal="right" wrapText="1"/>
    </xf>
    <xf numFmtId="3" fontId="21" fillId="0" borderId="6" xfId="0" applyNumberFormat="1" applyFont="1" applyBorder="1" applyAlignment="1">
      <alignment wrapText="1"/>
    </xf>
    <xf numFmtId="166" fontId="7" fillId="0" borderId="6" xfId="0" applyNumberFormat="1" applyFont="1" applyBorder="1" applyAlignment="1">
      <alignment vertical="center"/>
    </xf>
    <xf numFmtId="166" fontId="7" fillId="0" borderId="6" xfId="0" applyNumberFormat="1" applyFont="1" applyBorder="1"/>
    <xf numFmtId="4" fontId="7" fillId="0" borderId="6" xfId="0" applyNumberFormat="1" applyFont="1" applyBorder="1"/>
    <xf numFmtId="0" fontId="23" fillId="0" borderId="6" xfId="0" applyFont="1" applyBorder="1"/>
    <xf numFmtId="0" fontId="26" fillId="0" borderId="6" xfId="0" applyFont="1" applyBorder="1"/>
    <xf numFmtId="0" fontId="23" fillId="0" borderId="6" xfId="0" applyFont="1" applyBorder="1" applyAlignment="1">
      <alignment horizontal="left" wrapText="1"/>
    </xf>
    <xf numFmtId="0" fontId="26" fillId="0" borderId="6" xfId="0" applyFont="1" applyBorder="1" applyAlignment="1">
      <alignment horizontal="left"/>
    </xf>
    <xf numFmtId="4" fontId="26" fillId="0" borderId="6" xfId="0" applyNumberFormat="1" applyFont="1" applyBorder="1"/>
    <xf numFmtId="0" fontId="28" fillId="0" borderId="6" xfId="0" applyFont="1" applyBorder="1" applyAlignment="1">
      <alignment horizontal="center" vertical="center" wrapText="1"/>
    </xf>
    <xf numFmtId="166" fontId="26" fillId="0" borderId="6" xfId="0" applyNumberFormat="1" applyFont="1" applyBorder="1" applyAlignment="1">
      <alignment vertical="center"/>
    </xf>
    <xf numFmtId="4" fontId="26" fillId="0" borderId="6" xfId="0" applyNumberFormat="1" applyFont="1" applyBorder="1" applyAlignment="1">
      <alignment vertical="center"/>
    </xf>
    <xf numFmtId="0" fontId="24" fillId="4" borderId="6" xfId="0" applyFont="1" applyFill="1" applyBorder="1" applyAlignment="1">
      <alignment horizontal="left"/>
    </xf>
    <xf numFmtId="0" fontId="25" fillId="4" borderId="6" xfId="0" applyFont="1" applyFill="1" applyBorder="1"/>
    <xf numFmtId="4" fontId="24" fillId="4" borderId="6" xfId="0" applyNumberFormat="1" applyFont="1" applyFill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horizontal="center"/>
    </xf>
    <xf numFmtId="0" fontId="27" fillId="4" borderId="6" xfId="0" applyFont="1" applyFill="1" applyBorder="1"/>
    <xf numFmtId="0" fontId="22" fillId="4" borderId="6" xfId="0" applyFont="1" applyFill="1" applyBorder="1" applyAlignment="1">
      <alignment horizontal="left"/>
    </xf>
    <xf numFmtId="0" fontId="23" fillId="4" borderId="6" xfId="0" applyFont="1" applyFill="1" applyBorder="1"/>
    <xf numFmtId="0" fontId="26" fillId="4" borderId="6" xfId="0" applyFont="1" applyFill="1" applyBorder="1"/>
    <xf numFmtId="4" fontId="22" fillId="4" borderId="6" xfId="0" applyNumberFormat="1" applyFont="1" applyFill="1" applyBorder="1"/>
    <xf numFmtId="0" fontId="4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vertical="center"/>
    </xf>
    <xf numFmtId="4" fontId="30" fillId="3" borderId="6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&#367;honice%20pr&#367;hledy\2021\006c%20-%20Pr&#367;honick&#253;%20park%20&#8211;%20Obnova%20unik&#225;tn&#237;%20kompozice%20a%20zv&#253;&#353;en&#237;%20bezpe&#269;nosti%20porost&#3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stavby"/>
      <sheetName val="0062 - Výpočet nákladů na..."/>
      <sheetName val="0063 -  Obnova unikátní k..."/>
      <sheetName val="Pokyny pro vyplnění"/>
    </sheetNames>
    <sheetDataSet>
      <sheetData sheetId="0">
        <row r="13">
          <cell r="AN13" t="str">
            <v/>
          </cell>
        </row>
        <row r="14">
          <cell r="E14" t="str">
            <v/>
          </cell>
          <cell r="AN14" t="str">
            <v/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2:P123"/>
  <sheetViews>
    <sheetView tabSelected="1" zoomScaleNormal="100" workbookViewId="0">
      <selection activeCell="F125" sqref="F125"/>
    </sheetView>
  </sheetViews>
  <sheetFormatPr defaultColWidth="9" defaultRowHeight="15"/>
  <cols>
    <col min="1" max="1" width="6.42578125" customWidth="1"/>
    <col min="2" max="2" width="1.28515625" customWidth="1"/>
    <col min="3" max="3" width="4.140625" customWidth="1"/>
    <col min="4" max="4" width="8.5703125" customWidth="1"/>
    <col min="5" max="5" width="13.28515625" customWidth="1"/>
    <col min="6" max="6" width="78.42578125" customWidth="1"/>
    <col min="7" max="7" width="5.42578125" customWidth="1"/>
    <col min="8" max="8" width="8.85546875" customWidth="1"/>
    <col min="9" max="9" width="15.7109375" customWidth="1"/>
    <col min="10" max="10" width="19.140625" customWidth="1"/>
    <col min="11" max="11" width="1.5703125" customWidth="1"/>
    <col min="12" max="12" width="102.5703125" customWidth="1"/>
    <col min="13" max="13" width="6" customWidth="1"/>
    <col min="14" max="14" width="7.5703125" bestFit="1" customWidth="1"/>
    <col min="15" max="15" width="5" bestFit="1" customWidth="1"/>
    <col min="16" max="16" width="11.5703125" bestFit="1" customWidth="1"/>
    <col min="17" max="17" width="2" customWidth="1"/>
  </cols>
  <sheetData>
    <row r="2" spans="2:11" ht="36.950000000000003" customHeight="1"/>
    <row r="3" spans="2:11" ht="6.95" customHeight="1">
      <c r="B3" s="82"/>
      <c r="C3" s="83"/>
      <c r="D3" s="83"/>
      <c r="E3" s="83"/>
      <c r="F3" s="83"/>
      <c r="G3" s="83"/>
      <c r="H3" s="83"/>
      <c r="I3" s="83"/>
      <c r="J3" s="83"/>
      <c r="K3" s="84"/>
    </row>
    <row r="4" spans="2:11" ht="24.95" customHeight="1">
      <c r="B4" s="85"/>
      <c r="C4" s="81"/>
      <c r="D4" s="48" t="s">
        <v>0</v>
      </c>
      <c r="E4" s="81"/>
      <c r="F4" s="81"/>
      <c r="G4" s="81"/>
      <c r="H4" s="81"/>
      <c r="I4" s="81"/>
      <c r="J4" s="81"/>
      <c r="K4" s="86"/>
    </row>
    <row r="5" spans="2:11" ht="6.95" customHeight="1">
      <c r="B5" s="85"/>
      <c r="C5" s="81"/>
      <c r="D5" s="81"/>
      <c r="E5" s="81"/>
      <c r="F5" s="81"/>
      <c r="G5" s="81"/>
      <c r="H5" s="81"/>
      <c r="I5" s="81"/>
      <c r="J5" s="81"/>
      <c r="K5" s="86"/>
    </row>
    <row r="6" spans="2:11" ht="12" customHeight="1">
      <c r="B6" s="85"/>
      <c r="C6" s="81"/>
      <c r="D6" s="51" t="s">
        <v>1</v>
      </c>
      <c r="E6" s="81"/>
      <c r="F6" s="81"/>
      <c r="G6" s="81"/>
      <c r="H6" s="81"/>
      <c r="I6" s="81"/>
      <c r="J6" s="81"/>
      <c r="K6" s="86"/>
    </row>
    <row r="7" spans="2:11" ht="16.5" customHeight="1">
      <c r="B7" s="85"/>
      <c r="C7" s="81"/>
      <c r="D7" s="81"/>
      <c r="E7" s="52" t="s">
        <v>2</v>
      </c>
      <c r="F7" s="53"/>
      <c r="G7" s="53"/>
      <c r="H7" s="53"/>
      <c r="I7" s="81"/>
      <c r="J7" s="81"/>
      <c r="K7" s="86"/>
    </row>
    <row r="8" spans="2:11" s="2" customFormat="1" ht="12" customHeight="1">
      <c r="B8" s="47"/>
      <c r="C8" s="49"/>
      <c r="D8" s="51" t="s">
        <v>3</v>
      </c>
      <c r="E8" s="49"/>
      <c r="F8" s="49"/>
      <c r="G8" s="49"/>
      <c r="H8" s="49"/>
      <c r="I8" s="49"/>
      <c r="J8" s="49"/>
      <c r="K8" s="50"/>
    </row>
    <row r="9" spans="2:11" s="2" customFormat="1" ht="16.5" customHeight="1">
      <c r="B9" s="47"/>
      <c r="C9" s="49"/>
      <c r="D9" s="49"/>
      <c r="E9" s="130" t="s">
        <v>105</v>
      </c>
      <c r="F9" s="131"/>
      <c r="G9" s="131"/>
      <c r="H9" s="131"/>
      <c r="I9" s="49"/>
      <c r="J9" s="49"/>
      <c r="K9" s="50"/>
    </row>
    <row r="10" spans="2:11" s="2" customFormat="1">
      <c r="B10" s="47"/>
      <c r="C10" s="49"/>
      <c r="D10" s="49"/>
      <c r="E10" s="49"/>
      <c r="F10" s="49"/>
      <c r="G10" s="49"/>
      <c r="H10" s="49"/>
      <c r="I10" s="49"/>
      <c r="J10" s="49"/>
      <c r="K10" s="50"/>
    </row>
    <row r="11" spans="2:11" s="2" customFormat="1" ht="12" customHeight="1">
      <c r="B11" s="47"/>
      <c r="C11" s="49"/>
      <c r="D11" s="51" t="s">
        <v>4</v>
      </c>
      <c r="E11" s="49"/>
      <c r="F11" s="56" t="s">
        <v>5</v>
      </c>
      <c r="G11" s="49"/>
      <c r="H11" s="49"/>
      <c r="I11" s="51" t="s">
        <v>6</v>
      </c>
      <c r="J11" s="56" t="s">
        <v>5</v>
      </c>
      <c r="K11" s="50"/>
    </row>
    <row r="12" spans="2:11" s="2" customFormat="1" ht="12" customHeight="1">
      <c r="B12" s="47"/>
      <c r="C12" s="49"/>
      <c r="D12" s="51" t="s">
        <v>7</v>
      </c>
      <c r="E12" s="49"/>
      <c r="F12" s="56" t="s">
        <v>8</v>
      </c>
      <c r="G12" s="49"/>
      <c r="H12" s="49"/>
      <c r="I12" s="51" t="s">
        <v>9</v>
      </c>
      <c r="J12" s="57">
        <v>45583</v>
      </c>
      <c r="K12" s="50"/>
    </row>
    <row r="13" spans="2:11" s="2" customFormat="1" ht="10.9" customHeight="1">
      <c r="B13" s="47"/>
      <c r="C13" s="49"/>
      <c r="D13" s="49"/>
      <c r="E13" s="49"/>
      <c r="F13" s="49"/>
      <c r="G13" s="49"/>
      <c r="H13" s="49"/>
      <c r="I13" s="49"/>
      <c r="J13" s="49"/>
      <c r="K13" s="50"/>
    </row>
    <row r="14" spans="2:11" s="2" customFormat="1" ht="12" customHeight="1">
      <c r="B14" s="47"/>
      <c r="C14" s="49"/>
      <c r="D14" s="51" t="s">
        <v>10</v>
      </c>
      <c r="E14" s="49"/>
      <c r="F14" s="49"/>
      <c r="G14" s="49"/>
      <c r="H14" s="49"/>
      <c r="I14" s="51" t="s">
        <v>11</v>
      </c>
      <c r="J14" s="56" t="s">
        <v>5</v>
      </c>
      <c r="K14" s="50"/>
    </row>
    <row r="15" spans="2:11" s="2" customFormat="1" ht="18" customHeight="1">
      <c r="B15" s="47"/>
      <c r="C15" s="49"/>
      <c r="D15" s="49"/>
      <c r="E15" s="56" t="s">
        <v>12</v>
      </c>
      <c r="F15" s="49"/>
      <c r="G15" s="49"/>
      <c r="H15" s="49"/>
      <c r="I15" s="51" t="s">
        <v>13</v>
      </c>
      <c r="J15" s="56" t="s">
        <v>5</v>
      </c>
      <c r="K15" s="50"/>
    </row>
    <row r="16" spans="2:11" s="2" customFormat="1" ht="6.95" customHeight="1">
      <c r="B16" s="47"/>
      <c r="C16" s="49"/>
      <c r="D16" s="49"/>
      <c r="E16" s="49"/>
      <c r="F16" s="49"/>
      <c r="G16" s="49"/>
      <c r="H16" s="49"/>
      <c r="I16" s="49"/>
      <c r="J16" s="49"/>
      <c r="K16" s="50"/>
    </row>
    <row r="17" spans="2:11" s="2" customFormat="1" ht="12" customHeight="1">
      <c r="B17" s="47"/>
      <c r="C17" s="49"/>
      <c r="D17" s="51" t="s">
        <v>14</v>
      </c>
      <c r="E17" s="49"/>
      <c r="F17" s="49"/>
      <c r="G17" s="49"/>
      <c r="H17" s="49"/>
      <c r="I17" s="51" t="s">
        <v>11</v>
      </c>
      <c r="J17" s="56" t="str">
        <f>'[1]Rekapitulace stavby'!AN13</f>
        <v/>
      </c>
      <c r="K17" s="50"/>
    </row>
    <row r="18" spans="2:11" s="2" customFormat="1" ht="18" customHeight="1">
      <c r="B18" s="47"/>
      <c r="C18" s="49"/>
      <c r="D18" s="49"/>
      <c r="E18" s="87" t="str">
        <f>'[1]Rekapitulace stavby'!E14</f>
        <v/>
      </c>
      <c r="F18" s="87"/>
      <c r="G18" s="87"/>
      <c r="H18" s="87"/>
      <c r="I18" s="51" t="s">
        <v>13</v>
      </c>
      <c r="J18" s="56" t="str">
        <f>'[1]Rekapitulace stavby'!AN14</f>
        <v/>
      </c>
      <c r="K18" s="50"/>
    </row>
    <row r="19" spans="2:11" s="2" customFormat="1" ht="6.95" customHeight="1">
      <c r="B19" s="47"/>
      <c r="C19" s="49"/>
      <c r="D19" s="49"/>
      <c r="E19" s="49"/>
      <c r="F19" s="49"/>
      <c r="G19" s="49"/>
      <c r="H19" s="49"/>
      <c r="I19" s="49"/>
      <c r="J19" s="49"/>
      <c r="K19" s="50"/>
    </row>
    <row r="20" spans="2:11" s="2" customFormat="1" ht="12" customHeight="1">
      <c r="B20" s="47"/>
      <c r="C20" s="49"/>
      <c r="D20" s="51" t="s">
        <v>15</v>
      </c>
      <c r="E20" s="49"/>
      <c r="F20" s="49"/>
      <c r="G20" s="49"/>
      <c r="H20" s="49"/>
      <c r="I20" s="51" t="s">
        <v>11</v>
      </c>
      <c r="J20" s="56" t="s">
        <v>5</v>
      </c>
      <c r="K20" s="50"/>
    </row>
    <row r="21" spans="2:11" s="2" customFormat="1" ht="18" customHeight="1">
      <c r="B21" s="47"/>
      <c r="C21" s="49"/>
      <c r="D21" s="49"/>
      <c r="E21" s="56" t="s">
        <v>16</v>
      </c>
      <c r="F21" s="49"/>
      <c r="G21" s="49"/>
      <c r="H21" s="49"/>
      <c r="I21" s="51" t="s">
        <v>13</v>
      </c>
      <c r="J21" s="56" t="s">
        <v>5</v>
      </c>
      <c r="K21" s="50"/>
    </row>
    <row r="22" spans="2:11" s="2" customFormat="1" ht="6.95" customHeight="1">
      <c r="B22" s="47"/>
      <c r="C22" s="49"/>
      <c r="D22" s="49"/>
      <c r="E22" s="49"/>
      <c r="F22" s="49"/>
      <c r="G22" s="49"/>
      <c r="H22" s="49"/>
      <c r="I22" s="49"/>
      <c r="J22" s="49"/>
      <c r="K22" s="50"/>
    </row>
    <row r="23" spans="2:11" s="2" customFormat="1" ht="12" customHeight="1">
      <c r="B23" s="47"/>
      <c r="C23" s="49"/>
      <c r="D23" s="51" t="s">
        <v>17</v>
      </c>
      <c r="E23" s="49"/>
      <c r="F23" s="49"/>
      <c r="G23" s="49"/>
      <c r="H23" s="49"/>
      <c r="I23" s="51" t="s">
        <v>11</v>
      </c>
      <c r="J23" s="88" t="s">
        <v>18</v>
      </c>
      <c r="K23" s="50"/>
    </row>
    <row r="24" spans="2:11" s="2" customFormat="1" ht="18" customHeight="1">
      <c r="B24" s="47"/>
      <c r="C24" s="49"/>
      <c r="D24" s="49"/>
      <c r="E24" s="56" t="s">
        <v>19</v>
      </c>
      <c r="F24" s="49"/>
      <c r="G24" s="49"/>
      <c r="H24" s="49"/>
      <c r="I24" s="51" t="s">
        <v>13</v>
      </c>
      <c r="J24" s="56"/>
      <c r="K24" s="50"/>
    </row>
    <row r="25" spans="2:11" s="2" customFormat="1" ht="6.95" customHeight="1">
      <c r="B25" s="47"/>
      <c r="C25" s="49"/>
      <c r="D25" s="49"/>
      <c r="E25" s="49"/>
      <c r="F25" s="49"/>
      <c r="G25" s="49"/>
      <c r="H25" s="49"/>
      <c r="I25" s="49"/>
      <c r="J25" s="49"/>
      <c r="K25" s="50"/>
    </row>
    <row r="26" spans="2:11" s="2" customFormat="1" ht="12" customHeight="1">
      <c r="B26" s="47"/>
      <c r="C26" s="49"/>
      <c r="D26" s="51" t="s">
        <v>20</v>
      </c>
      <c r="E26" s="49"/>
      <c r="F26" s="49"/>
      <c r="G26" s="49"/>
      <c r="H26" s="49"/>
      <c r="I26" s="49"/>
      <c r="J26" s="49"/>
      <c r="K26" s="50"/>
    </row>
    <row r="27" spans="2:11" s="3" customFormat="1" ht="16.5" customHeight="1">
      <c r="B27" s="89"/>
      <c r="C27" s="90"/>
      <c r="D27" s="90"/>
      <c r="E27" s="91" t="s">
        <v>21</v>
      </c>
      <c r="F27" s="91"/>
      <c r="G27" s="91"/>
      <c r="H27" s="91"/>
      <c r="I27" s="90"/>
      <c r="J27" s="90"/>
      <c r="K27" s="92"/>
    </row>
    <row r="28" spans="2:11" s="2" customFormat="1" ht="6.95" customHeight="1">
      <c r="B28" s="47"/>
      <c r="C28" s="49"/>
      <c r="D28" s="49"/>
      <c r="E28" s="49"/>
      <c r="F28" s="49"/>
      <c r="G28" s="49"/>
      <c r="H28" s="49"/>
      <c r="I28" s="49"/>
      <c r="J28" s="49"/>
      <c r="K28" s="50"/>
    </row>
    <row r="29" spans="2:11" s="2" customFormat="1" ht="6.95" customHeight="1">
      <c r="B29" s="47"/>
      <c r="C29" s="49"/>
      <c r="D29" s="8"/>
      <c r="E29" s="8"/>
      <c r="F29" s="8"/>
      <c r="G29" s="8"/>
      <c r="H29" s="8"/>
      <c r="I29" s="8"/>
      <c r="J29" s="8"/>
      <c r="K29" s="93"/>
    </row>
    <row r="30" spans="2:11" s="2" customFormat="1" ht="25.5" customHeight="1">
      <c r="B30" s="47"/>
      <c r="C30" s="49"/>
      <c r="D30" s="94" t="s">
        <v>22</v>
      </c>
      <c r="E30" s="49"/>
      <c r="F30" s="49"/>
      <c r="G30" s="49"/>
      <c r="H30" s="49"/>
      <c r="I30" s="49"/>
      <c r="J30" s="73">
        <f>ROUND(J89,2)</f>
        <v>0</v>
      </c>
      <c r="K30" s="50"/>
    </row>
    <row r="31" spans="2:11" s="2" customFormat="1" ht="6.95" customHeight="1">
      <c r="B31" s="47"/>
      <c r="C31" s="49"/>
      <c r="D31" s="8"/>
      <c r="E31" s="8"/>
      <c r="F31" s="8"/>
      <c r="G31" s="8"/>
      <c r="H31" s="8"/>
      <c r="I31" s="8"/>
      <c r="J31" s="8"/>
      <c r="K31" s="93"/>
    </row>
    <row r="32" spans="2:11" s="2" customFormat="1" ht="14.45" customHeight="1">
      <c r="B32" s="47"/>
      <c r="C32" s="49"/>
      <c r="D32" s="49"/>
      <c r="E32" s="49"/>
      <c r="F32" s="95" t="s">
        <v>23</v>
      </c>
      <c r="G32" s="49"/>
      <c r="H32" s="49"/>
      <c r="I32" s="95" t="s">
        <v>24</v>
      </c>
      <c r="J32" s="95" t="s">
        <v>25</v>
      </c>
      <c r="K32" s="50"/>
    </row>
    <row r="33" spans="2:11" s="2" customFormat="1" ht="14.45" customHeight="1">
      <c r="B33" s="47"/>
      <c r="C33" s="49"/>
      <c r="D33" s="96" t="s">
        <v>26</v>
      </c>
      <c r="E33" s="51" t="s">
        <v>27</v>
      </c>
      <c r="F33" s="97" t="e">
        <f>ROUND((SUM(#REF!)),2)</f>
        <v>#REF!</v>
      </c>
      <c r="G33" s="49"/>
      <c r="H33" s="49"/>
      <c r="I33" s="98">
        <v>0.21</v>
      </c>
      <c r="J33" s="97">
        <f>J30*0.21</f>
        <v>0</v>
      </c>
      <c r="K33" s="50"/>
    </row>
    <row r="34" spans="2:11" s="2" customFormat="1" ht="14.45" customHeight="1">
      <c r="B34" s="47"/>
      <c r="C34" s="49"/>
      <c r="D34" s="49"/>
      <c r="E34" s="51" t="s">
        <v>28</v>
      </c>
      <c r="F34" s="97" t="e">
        <f>ROUND((SUM(#REF!)),2)</f>
        <v>#REF!</v>
      </c>
      <c r="G34" s="49"/>
      <c r="H34" s="49"/>
      <c r="I34" s="98">
        <v>0.15</v>
      </c>
      <c r="J34" s="97">
        <v>0</v>
      </c>
      <c r="K34" s="50"/>
    </row>
    <row r="35" spans="2:11" s="2" customFormat="1" ht="14.45" hidden="1" customHeight="1">
      <c r="B35" s="47"/>
      <c r="C35" s="49"/>
      <c r="D35" s="49"/>
      <c r="E35" s="51" t="s">
        <v>29</v>
      </c>
      <c r="F35" s="97" t="e">
        <f>ROUND((SUM(#REF!)),2)</f>
        <v>#REF!</v>
      </c>
      <c r="G35" s="49"/>
      <c r="H35" s="49"/>
      <c r="I35" s="98">
        <v>0.21</v>
      </c>
      <c r="J35" s="97">
        <f>0</f>
        <v>0</v>
      </c>
      <c r="K35" s="50"/>
    </row>
    <row r="36" spans="2:11" s="2" customFormat="1" ht="14.45" hidden="1" customHeight="1">
      <c r="B36" s="47"/>
      <c r="C36" s="49"/>
      <c r="D36" s="49"/>
      <c r="E36" s="51" t="s">
        <v>30</v>
      </c>
      <c r="F36" s="97" t="e">
        <f>ROUND((SUM(#REF!)),2)</f>
        <v>#REF!</v>
      </c>
      <c r="G36" s="49"/>
      <c r="H36" s="49"/>
      <c r="I36" s="98">
        <v>0.15</v>
      </c>
      <c r="J36" s="97">
        <f>0</f>
        <v>0</v>
      </c>
      <c r="K36" s="50"/>
    </row>
    <row r="37" spans="2:11" s="2" customFormat="1" ht="14.45" hidden="1" customHeight="1">
      <c r="B37" s="47"/>
      <c r="C37" s="49"/>
      <c r="D37" s="49"/>
      <c r="E37" s="51" t="s">
        <v>31</v>
      </c>
      <c r="F37" s="97" t="e">
        <f>ROUND((SUM(#REF!)),2)</f>
        <v>#REF!</v>
      </c>
      <c r="G37" s="49"/>
      <c r="H37" s="49"/>
      <c r="I37" s="98">
        <v>0</v>
      </c>
      <c r="J37" s="97">
        <f>0</f>
        <v>0</v>
      </c>
      <c r="K37" s="50"/>
    </row>
    <row r="38" spans="2:11" s="2" customFormat="1" ht="6.95" customHeight="1">
      <c r="B38" s="47"/>
      <c r="C38" s="49"/>
      <c r="D38" s="49"/>
      <c r="E38" s="49"/>
      <c r="F38" s="49"/>
      <c r="G38" s="49"/>
      <c r="H38" s="49"/>
      <c r="I38" s="49"/>
      <c r="J38" s="49"/>
      <c r="K38" s="50"/>
    </row>
    <row r="39" spans="2:11" s="2" customFormat="1" ht="25.5" customHeight="1">
      <c r="B39" s="47"/>
      <c r="C39" s="69"/>
      <c r="D39" s="9" t="s">
        <v>32</v>
      </c>
      <c r="E39" s="10"/>
      <c r="F39" s="10"/>
      <c r="G39" s="11" t="s">
        <v>33</v>
      </c>
      <c r="H39" s="12" t="s">
        <v>34</v>
      </c>
      <c r="I39" s="10"/>
      <c r="J39" s="15">
        <f>SUM(J30:J37)</f>
        <v>0</v>
      </c>
      <c r="K39" s="99"/>
    </row>
    <row r="40" spans="2:11" s="2" customFormat="1" ht="14.45" customHeight="1">
      <c r="B40" s="64"/>
      <c r="C40" s="65"/>
      <c r="D40" s="65"/>
      <c r="E40" s="65"/>
      <c r="F40" s="65"/>
      <c r="G40" s="65"/>
      <c r="H40" s="65"/>
      <c r="I40" s="65"/>
      <c r="J40" s="65"/>
      <c r="K40" s="66"/>
    </row>
    <row r="44" spans="2:11" s="2" customFormat="1" ht="6.95" customHeight="1">
      <c r="B44" s="44"/>
      <c r="C44" s="45"/>
      <c r="D44" s="45"/>
      <c r="E44" s="45"/>
      <c r="F44" s="45"/>
      <c r="G44" s="45"/>
      <c r="H44" s="45"/>
      <c r="I44" s="45"/>
      <c r="J44" s="45"/>
      <c r="K44" s="46"/>
    </row>
    <row r="45" spans="2:11" s="2" customFormat="1" ht="24.95" customHeight="1">
      <c r="B45" s="47"/>
      <c r="C45" s="48" t="s">
        <v>35</v>
      </c>
      <c r="D45" s="49"/>
      <c r="E45" s="49"/>
      <c r="F45" s="49"/>
      <c r="G45" s="49"/>
      <c r="H45" s="49"/>
      <c r="I45" s="49"/>
      <c r="J45" s="49"/>
      <c r="K45" s="50"/>
    </row>
    <row r="46" spans="2:11" s="2" customFormat="1" ht="6.95" customHeight="1">
      <c r="B46" s="47"/>
      <c r="C46" s="49"/>
      <c r="D46" s="49"/>
      <c r="E46" s="49"/>
      <c r="F46" s="49"/>
      <c r="G46" s="49"/>
      <c r="H46" s="49"/>
      <c r="I46" s="49"/>
      <c r="J46" s="49"/>
      <c r="K46" s="50"/>
    </row>
    <row r="47" spans="2:11" s="2" customFormat="1" ht="12" customHeight="1">
      <c r="B47" s="47"/>
      <c r="C47" s="51" t="s">
        <v>1</v>
      </c>
      <c r="D47" s="49"/>
      <c r="E47" s="49"/>
      <c r="F47" s="49"/>
      <c r="G47" s="49"/>
      <c r="H47" s="49"/>
      <c r="I47" s="49"/>
      <c r="J47" s="49"/>
      <c r="K47" s="50"/>
    </row>
    <row r="48" spans="2:11" s="2" customFormat="1" ht="16.5" customHeight="1">
      <c r="B48" s="47"/>
      <c r="C48" s="49"/>
      <c r="D48" s="49"/>
      <c r="E48" s="52" t="str">
        <f>E7</f>
        <v>Revitalizace lesoparku V Liškách a Pod Liškami</v>
      </c>
      <c r="F48" s="53"/>
      <c r="G48" s="53"/>
      <c r="H48" s="53"/>
      <c r="I48" s="49"/>
      <c r="J48" s="49"/>
      <c r="K48" s="50"/>
    </row>
    <row r="49" spans="2:11" s="2" customFormat="1" ht="12" customHeight="1">
      <c r="B49" s="47"/>
      <c r="C49" s="51" t="s">
        <v>3</v>
      </c>
      <c r="D49" s="49"/>
      <c r="E49" s="49"/>
      <c r="F49" s="49"/>
      <c r="G49" s="49"/>
      <c r="H49" s="49"/>
      <c r="I49" s="49"/>
      <c r="J49" s="49"/>
      <c r="K49" s="50"/>
    </row>
    <row r="50" spans="2:11" s="2" customFormat="1" ht="16.5" customHeight="1">
      <c r="B50" s="47"/>
      <c r="C50" s="49"/>
      <c r="D50" s="49"/>
      <c r="E50" s="54" t="str">
        <f>E9</f>
        <v>Údržba biotopových trávníků v letech 2025 a 2026 v rámci následné péče</v>
      </c>
      <c r="F50" s="55"/>
      <c r="G50" s="55"/>
      <c r="H50" s="55"/>
      <c r="I50" s="49"/>
      <c r="J50" s="49"/>
      <c r="K50" s="50"/>
    </row>
    <row r="51" spans="2:11" s="2" customFormat="1" ht="6.95" customHeight="1">
      <c r="B51" s="47"/>
      <c r="C51" s="49"/>
      <c r="D51" s="49"/>
      <c r="E51" s="49"/>
      <c r="F51" s="49"/>
      <c r="G51" s="49"/>
      <c r="H51" s="49"/>
      <c r="I51" s="49"/>
      <c r="J51" s="49"/>
      <c r="K51" s="50"/>
    </row>
    <row r="52" spans="2:11" s="2" customFormat="1" ht="12" customHeight="1">
      <c r="B52" s="47"/>
      <c r="C52" s="51" t="s">
        <v>7</v>
      </c>
      <c r="D52" s="49"/>
      <c r="E52" s="49"/>
      <c r="F52" s="56" t="str">
        <f>F12</f>
        <v>Milovice</v>
      </c>
      <c r="G52" s="49"/>
      <c r="H52" s="49"/>
      <c r="I52" s="51" t="s">
        <v>9</v>
      </c>
      <c r="J52" s="57">
        <f>IF(J12="","",J12)</f>
        <v>45583</v>
      </c>
      <c r="K52" s="50"/>
    </row>
    <row r="53" spans="2:11" s="2" customFormat="1" ht="6.95" customHeight="1">
      <c r="B53" s="47"/>
      <c r="C53" s="49"/>
      <c r="D53" s="49"/>
      <c r="E53" s="49"/>
      <c r="F53" s="49"/>
      <c r="G53" s="49"/>
      <c r="H53" s="49"/>
      <c r="I53" s="49"/>
      <c r="J53" s="49"/>
      <c r="K53" s="50"/>
    </row>
    <row r="54" spans="2:11" s="2" customFormat="1" ht="54.4" customHeight="1">
      <c r="B54" s="47"/>
      <c r="C54" s="51" t="s">
        <v>10</v>
      </c>
      <c r="D54" s="49"/>
      <c r="E54" s="49"/>
      <c r="F54" s="56" t="str">
        <f>E15</f>
        <v>Město Milovice</v>
      </c>
      <c r="G54" s="49"/>
      <c r="H54" s="49"/>
      <c r="I54" s="51" t="s">
        <v>15</v>
      </c>
      <c r="J54" s="67" t="str">
        <f>E21</f>
        <v>Ing. Anna Borusíková, Stříbřec 54, 379 01 Třeboň</v>
      </c>
      <c r="K54" s="50"/>
    </row>
    <row r="55" spans="2:11" s="2" customFormat="1" ht="24" customHeight="1">
      <c r="B55" s="47"/>
      <c r="C55" s="51" t="s">
        <v>14</v>
      </c>
      <c r="D55" s="49"/>
      <c r="E55" s="49"/>
      <c r="F55" s="56" t="str">
        <f>IF(E18="","",E18)</f>
        <v/>
      </c>
      <c r="G55" s="49"/>
      <c r="H55" s="49"/>
      <c r="I55" s="51" t="s">
        <v>17</v>
      </c>
      <c r="J55" s="67" t="str">
        <f>E24</f>
        <v>Ing. Pavel Borusík, Ph.D.</v>
      </c>
      <c r="K55" s="50"/>
    </row>
    <row r="56" spans="2:11" s="2" customFormat="1" ht="10.35" customHeight="1">
      <c r="B56" s="47"/>
      <c r="C56" s="49"/>
      <c r="D56" s="49"/>
      <c r="E56" s="49"/>
      <c r="F56" s="49"/>
      <c r="G56" s="49"/>
      <c r="H56" s="49"/>
      <c r="I56" s="49"/>
      <c r="J56" s="49"/>
      <c r="K56" s="50"/>
    </row>
    <row r="57" spans="2:11" s="2" customFormat="1" ht="29.25" customHeight="1">
      <c r="B57" s="47"/>
      <c r="C57" s="68" t="s">
        <v>36</v>
      </c>
      <c r="D57" s="69"/>
      <c r="E57" s="69"/>
      <c r="F57" s="69"/>
      <c r="G57" s="69"/>
      <c r="H57" s="69"/>
      <c r="I57" s="69"/>
      <c r="J57" s="70" t="s">
        <v>37</v>
      </c>
      <c r="K57" s="71"/>
    </row>
    <row r="58" spans="2:11" s="2" customFormat="1" ht="10.35" customHeight="1">
      <c r="B58" s="47"/>
      <c r="C58" s="49"/>
      <c r="D58" s="49"/>
      <c r="E58" s="49"/>
      <c r="F58" s="49"/>
      <c r="G58" s="49"/>
      <c r="H58" s="49"/>
      <c r="I58" s="49"/>
      <c r="J58" s="49"/>
      <c r="K58" s="50"/>
    </row>
    <row r="59" spans="2:11" s="2" customFormat="1" ht="22.9" customHeight="1">
      <c r="B59" s="47"/>
      <c r="C59" s="72" t="s">
        <v>38</v>
      </c>
      <c r="D59" s="49"/>
      <c r="E59" s="49"/>
      <c r="F59" s="49"/>
      <c r="G59" s="49"/>
      <c r="H59" s="49"/>
      <c r="I59" s="49"/>
      <c r="J59" s="73">
        <f>J60+J64+J68+J69</f>
        <v>0</v>
      </c>
      <c r="K59" s="50"/>
    </row>
    <row r="60" spans="2:11" s="4" customFormat="1" ht="24.95" customHeight="1">
      <c r="B60" s="74"/>
      <c r="C60" s="75"/>
      <c r="D60" s="13" t="s">
        <v>106</v>
      </c>
      <c r="E60" s="14"/>
      <c r="F60" s="14"/>
      <c r="G60" s="14"/>
      <c r="H60" s="14"/>
      <c r="I60" s="14"/>
      <c r="J60" s="16">
        <f>J61+J62+J63</f>
        <v>0</v>
      </c>
      <c r="K60" s="76"/>
    </row>
    <row r="61" spans="2:11" s="5" customFormat="1" ht="19.899999999999999" customHeight="1">
      <c r="B61" s="77"/>
      <c r="C61" s="78"/>
      <c r="D61" s="35" t="s">
        <v>107</v>
      </c>
      <c r="E61" s="36"/>
      <c r="F61" s="36"/>
      <c r="G61" s="36"/>
      <c r="H61" s="36"/>
      <c r="I61" s="36"/>
      <c r="J61" s="37">
        <f>J91</f>
        <v>0</v>
      </c>
      <c r="K61" s="79"/>
    </row>
    <row r="62" spans="2:11" s="5" customFormat="1" ht="21" customHeight="1">
      <c r="B62" s="77"/>
      <c r="C62" s="78"/>
      <c r="D62" s="36" t="s">
        <v>108</v>
      </c>
      <c r="E62" s="36"/>
      <c r="F62" s="36"/>
      <c r="G62" s="36"/>
      <c r="H62" s="36"/>
      <c r="I62" s="36"/>
      <c r="J62" s="37">
        <f>J97</f>
        <v>0</v>
      </c>
      <c r="K62" s="79"/>
    </row>
    <row r="63" spans="2:11" s="5" customFormat="1" ht="24" customHeight="1">
      <c r="B63" s="77"/>
      <c r="C63" s="78"/>
      <c r="D63" s="35" t="s">
        <v>109</v>
      </c>
      <c r="E63" s="36"/>
      <c r="F63" s="36"/>
      <c r="G63" s="36"/>
      <c r="H63" s="36"/>
      <c r="I63" s="36"/>
      <c r="J63" s="37">
        <f>J102</f>
        <v>0</v>
      </c>
      <c r="K63" s="79"/>
    </row>
    <row r="64" spans="2:11" s="4" customFormat="1" ht="24.95" customHeight="1">
      <c r="B64" s="74"/>
      <c r="C64" s="75"/>
      <c r="D64" s="13" t="s">
        <v>110</v>
      </c>
      <c r="E64" s="14"/>
      <c r="F64" s="14"/>
      <c r="G64" s="14"/>
      <c r="H64" s="14"/>
      <c r="I64" s="14"/>
      <c r="J64" s="16">
        <f>J65+J66+J67</f>
        <v>0</v>
      </c>
      <c r="K64" s="76"/>
    </row>
    <row r="65" spans="2:11" s="5" customFormat="1" ht="19.899999999999999" customHeight="1">
      <c r="B65" s="77"/>
      <c r="C65" s="80"/>
      <c r="D65" s="35" t="s">
        <v>111</v>
      </c>
      <c r="E65" s="36"/>
      <c r="F65" s="36"/>
      <c r="G65" s="36"/>
      <c r="H65" s="36"/>
      <c r="I65" s="36"/>
      <c r="J65" s="37">
        <f>J105</f>
        <v>0</v>
      </c>
      <c r="K65" s="79"/>
    </row>
    <row r="66" spans="2:11" s="5" customFormat="1" ht="19.899999999999999" customHeight="1">
      <c r="B66" s="77"/>
      <c r="C66" s="80"/>
      <c r="D66" s="36" t="s">
        <v>112</v>
      </c>
      <c r="E66" s="36"/>
      <c r="F66" s="36"/>
      <c r="G66" s="36"/>
      <c r="H66" s="36"/>
      <c r="I66" s="36"/>
      <c r="J66" s="37">
        <f>J111</f>
        <v>0</v>
      </c>
      <c r="K66" s="79"/>
    </row>
    <row r="67" spans="2:11" s="5" customFormat="1" ht="19.899999999999999" customHeight="1">
      <c r="B67" s="77"/>
      <c r="C67" s="80"/>
      <c r="D67" s="35" t="s">
        <v>113</v>
      </c>
      <c r="E67" s="36"/>
      <c r="F67" s="36"/>
      <c r="G67" s="36"/>
      <c r="H67" s="36"/>
      <c r="I67" s="36"/>
      <c r="J67" s="37">
        <f>J116</f>
        <v>0</v>
      </c>
      <c r="K67" s="79"/>
    </row>
    <row r="68" spans="2:11" s="4" customFormat="1" ht="24.95" customHeight="1">
      <c r="B68" s="74"/>
      <c r="C68" s="75"/>
      <c r="D68" s="13" t="s">
        <v>39</v>
      </c>
      <c r="E68" s="14"/>
      <c r="F68" s="14"/>
      <c r="G68" s="14"/>
      <c r="H68" s="14"/>
      <c r="I68" s="14"/>
      <c r="J68" s="16">
        <f>J118</f>
        <v>0</v>
      </c>
      <c r="K68" s="76"/>
    </row>
    <row r="69" spans="2:11" s="4" customFormat="1" ht="24.95" customHeight="1">
      <c r="B69" s="74"/>
      <c r="C69" s="75"/>
      <c r="D69" s="13" t="s">
        <v>40</v>
      </c>
      <c r="E69" s="14"/>
      <c r="F69" s="14"/>
      <c r="G69" s="14"/>
      <c r="H69" s="14"/>
      <c r="I69" s="14"/>
      <c r="J69" s="16">
        <f>J120</f>
        <v>0</v>
      </c>
      <c r="K69" s="76"/>
    </row>
    <row r="70" spans="2:11" s="2" customFormat="1" ht="21.95" customHeight="1">
      <c r="B70" s="47"/>
      <c r="C70" s="49"/>
      <c r="D70" s="35" t="s">
        <v>95</v>
      </c>
      <c r="E70" s="81"/>
      <c r="F70" s="81"/>
      <c r="G70" s="81"/>
      <c r="H70" s="81"/>
      <c r="I70" s="81"/>
      <c r="J70" s="37">
        <f>J121</f>
        <v>0</v>
      </c>
      <c r="K70" s="50"/>
    </row>
    <row r="71" spans="2:11" s="2" customFormat="1" ht="6.95" customHeight="1">
      <c r="B71" s="64"/>
      <c r="C71" s="65"/>
      <c r="D71" s="65"/>
      <c r="E71" s="65"/>
      <c r="F71" s="65"/>
      <c r="G71" s="65"/>
      <c r="H71" s="65"/>
      <c r="I71" s="65"/>
      <c r="J71" s="65"/>
      <c r="K71" s="66"/>
    </row>
    <row r="75" spans="2:11" s="2" customFormat="1" ht="6.95" customHeight="1">
      <c r="B75" s="44"/>
      <c r="C75" s="45"/>
      <c r="D75" s="45"/>
      <c r="E75" s="45"/>
      <c r="F75" s="45"/>
      <c r="G75" s="45"/>
      <c r="H75" s="45"/>
      <c r="I75" s="45"/>
      <c r="J75" s="45"/>
      <c r="K75" s="46"/>
    </row>
    <row r="76" spans="2:11" s="2" customFormat="1" ht="24.95" customHeight="1">
      <c r="B76" s="47"/>
      <c r="C76" s="48" t="s">
        <v>41</v>
      </c>
      <c r="D76" s="49"/>
      <c r="E76" s="49"/>
      <c r="F76" s="49"/>
      <c r="G76" s="49"/>
      <c r="H76" s="49"/>
      <c r="I76" s="49"/>
      <c r="J76" s="49"/>
      <c r="K76" s="50"/>
    </row>
    <row r="77" spans="2:11" s="2" customFormat="1" ht="6.95" customHeight="1">
      <c r="B77" s="47"/>
      <c r="C77" s="49"/>
      <c r="D77" s="49"/>
      <c r="E77" s="49"/>
      <c r="F77" s="49"/>
      <c r="G77" s="49"/>
      <c r="H77" s="49"/>
      <c r="I77" s="49"/>
      <c r="J77" s="49"/>
      <c r="K77" s="50"/>
    </row>
    <row r="78" spans="2:11" s="2" customFormat="1" ht="12" customHeight="1">
      <c r="B78" s="47"/>
      <c r="C78" s="51" t="s">
        <v>1</v>
      </c>
      <c r="D78" s="49"/>
      <c r="E78" s="49"/>
      <c r="F78" s="49"/>
      <c r="G78" s="49"/>
      <c r="H78" s="49"/>
      <c r="I78" s="49"/>
      <c r="J78" s="49"/>
      <c r="K78" s="50"/>
    </row>
    <row r="79" spans="2:11" s="2" customFormat="1" ht="16.5" customHeight="1">
      <c r="B79" s="47"/>
      <c r="C79" s="49"/>
      <c r="D79" s="49"/>
      <c r="E79" s="52" t="str">
        <f>E7</f>
        <v>Revitalizace lesoparku V Liškách a Pod Liškami</v>
      </c>
      <c r="F79" s="53"/>
      <c r="G79" s="53"/>
      <c r="H79" s="53"/>
      <c r="I79" s="49"/>
      <c r="J79" s="49"/>
      <c r="K79" s="50"/>
    </row>
    <row r="80" spans="2:11" s="2" customFormat="1" ht="12" customHeight="1">
      <c r="B80" s="47"/>
      <c r="C80" s="51" t="s">
        <v>3</v>
      </c>
      <c r="D80" s="49"/>
      <c r="E80" s="49"/>
      <c r="F80" s="49"/>
      <c r="G80" s="49"/>
      <c r="H80" s="49"/>
      <c r="I80" s="49"/>
      <c r="J80" s="49"/>
      <c r="K80" s="50"/>
    </row>
    <row r="81" spans="2:16" s="2" customFormat="1" ht="16.5" customHeight="1">
      <c r="B81" s="47"/>
      <c r="C81" s="49"/>
      <c r="D81" s="49"/>
      <c r="E81" s="54" t="s">
        <v>105</v>
      </c>
      <c r="F81" s="55"/>
      <c r="G81" s="55"/>
      <c r="H81" s="55"/>
      <c r="I81" s="49"/>
      <c r="J81" s="49"/>
      <c r="K81" s="50"/>
    </row>
    <row r="82" spans="2:16" s="2" customFormat="1" ht="6.95" customHeight="1">
      <c r="B82" s="47"/>
      <c r="C82" s="49"/>
      <c r="D82" s="49"/>
      <c r="E82" s="49"/>
      <c r="F82" s="49"/>
      <c r="G82" s="49"/>
      <c r="H82" s="49"/>
      <c r="I82" s="49"/>
      <c r="J82" s="49"/>
      <c r="K82" s="50"/>
    </row>
    <row r="83" spans="2:16" s="2" customFormat="1" ht="12" customHeight="1">
      <c r="B83" s="47"/>
      <c r="C83" s="51" t="s">
        <v>7</v>
      </c>
      <c r="D83" s="49"/>
      <c r="E83" s="49"/>
      <c r="F83" s="56" t="str">
        <f>F12</f>
        <v>Milovice</v>
      </c>
      <c r="G83" s="49"/>
      <c r="H83" s="49"/>
      <c r="I83" s="51" t="s">
        <v>9</v>
      </c>
      <c r="J83" s="57">
        <f>IF(J12="","",J12)</f>
        <v>45583</v>
      </c>
      <c r="K83" s="50"/>
    </row>
    <row r="84" spans="2:16" s="2" customFormat="1" ht="6.95" customHeight="1">
      <c r="B84" s="47"/>
      <c r="C84" s="49"/>
      <c r="D84" s="49"/>
      <c r="E84" s="49"/>
      <c r="F84" s="49"/>
      <c r="G84" s="49"/>
      <c r="H84" s="49"/>
      <c r="I84" s="49"/>
      <c r="J84" s="49"/>
      <c r="K84" s="50"/>
    </row>
    <row r="85" spans="2:16" s="2" customFormat="1" ht="54.4" customHeight="1">
      <c r="B85" s="47"/>
      <c r="C85" s="51" t="s">
        <v>10</v>
      </c>
      <c r="D85" s="49"/>
      <c r="E85" s="49"/>
      <c r="F85" s="56" t="str">
        <f>E15</f>
        <v>Město Milovice</v>
      </c>
      <c r="G85" s="49"/>
      <c r="H85" s="49"/>
      <c r="I85" s="51" t="s">
        <v>15</v>
      </c>
      <c r="J85" s="58" t="str">
        <f>E21</f>
        <v>Ing. Anna Borusíková, Stříbřec 54, 379 01 Třeboň</v>
      </c>
      <c r="K85" s="50"/>
    </row>
    <row r="86" spans="2:16" s="2" customFormat="1" ht="26.25" customHeight="1">
      <c r="B86" s="47"/>
      <c r="C86" s="51" t="s">
        <v>14</v>
      </c>
      <c r="D86" s="49"/>
      <c r="E86" s="49"/>
      <c r="F86" s="56" t="str">
        <f>IF(E18="","",E18)</f>
        <v/>
      </c>
      <c r="G86" s="49"/>
      <c r="H86" s="49"/>
      <c r="I86" s="51" t="s">
        <v>17</v>
      </c>
      <c r="J86" s="58" t="str">
        <f>E24</f>
        <v>Ing. Pavel Borusík, Ph.D.</v>
      </c>
      <c r="K86" s="50"/>
    </row>
    <row r="87" spans="2:16" s="2" customFormat="1" ht="10.35" customHeight="1">
      <c r="B87" s="47"/>
      <c r="C87" s="49"/>
      <c r="D87" s="49"/>
      <c r="E87" s="49"/>
      <c r="F87" s="49"/>
      <c r="G87" s="49"/>
      <c r="H87" s="49"/>
      <c r="I87" s="49"/>
      <c r="J87" s="49"/>
      <c r="K87" s="50"/>
    </row>
    <row r="88" spans="2:16" s="6" customFormat="1" ht="63" customHeight="1">
      <c r="B88" s="59"/>
      <c r="C88" s="18" t="s">
        <v>42</v>
      </c>
      <c r="D88" s="19" t="s">
        <v>43</v>
      </c>
      <c r="E88" s="20" t="s">
        <v>44</v>
      </c>
      <c r="F88" s="20" t="s">
        <v>45</v>
      </c>
      <c r="G88" s="20" t="s">
        <v>46</v>
      </c>
      <c r="H88" s="20" t="s">
        <v>47</v>
      </c>
      <c r="I88" s="20" t="s">
        <v>48</v>
      </c>
      <c r="J88" s="28" t="s">
        <v>37</v>
      </c>
      <c r="K88" s="60"/>
    </row>
    <row r="89" spans="2:16" s="2" customFormat="1" ht="22.9" customHeight="1">
      <c r="B89" s="47"/>
      <c r="C89" s="21" t="s">
        <v>49</v>
      </c>
      <c r="D89" s="22"/>
      <c r="E89" s="22"/>
      <c r="F89" s="22"/>
      <c r="G89" s="22"/>
      <c r="H89" s="22"/>
      <c r="I89" s="22"/>
      <c r="J89" s="29">
        <f>J90+J104+J118+J120</f>
        <v>0</v>
      </c>
      <c r="K89" s="50"/>
      <c r="N89" s="33" t="e">
        <f>#REF!+N90+N104+N118+N120</f>
        <v>#REF!</v>
      </c>
    </row>
    <row r="90" spans="2:16" s="7" customFormat="1" ht="25.9" customHeight="1">
      <c r="B90" s="61"/>
      <c r="C90" s="123"/>
      <c r="D90" s="124"/>
      <c r="E90" s="120">
        <v>1</v>
      </c>
      <c r="F90" s="120" t="s">
        <v>103</v>
      </c>
      <c r="G90" s="121"/>
      <c r="H90" s="121"/>
      <c r="I90" s="121"/>
      <c r="J90" s="122">
        <f>J91+J97+J102</f>
        <v>0</v>
      </c>
      <c r="K90" s="62"/>
      <c r="N90" s="34" t="e">
        <f>N91+N102+#REF!+#REF!+#REF!+#REF!+#REF!</f>
        <v>#REF!</v>
      </c>
    </row>
    <row r="91" spans="2:16" s="7" customFormat="1" ht="43.15" customHeight="1">
      <c r="B91" s="61"/>
      <c r="C91" s="23"/>
      <c r="D91" s="114" t="s">
        <v>96</v>
      </c>
      <c r="E91" s="115">
        <v>11</v>
      </c>
      <c r="F91" s="115" t="s">
        <v>100</v>
      </c>
      <c r="G91" s="112"/>
      <c r="H91" s="112"/>
      <c r="I91" s="112"/>
      <c r="J91" s="116">
        <f>J92+J93+J94</f>
        <v>0</v>
      </c>
      <c r="K91" s="62"/>
      <c r="N91" s="34">
        <f>SUM(N92:N101)</f>
        <v>0</v>
      </c>
    </row>
    <row r="92" spans="2:16" s="2" customFormat="1" ht="16.5" customHeight="1">
      <c r="B92" s="47"/>
      <c r="C92" s="38">
        <v>37</v>
      </c>
      <c r="D92" s="38" t="s">
        <v>55</v>
      </c>
      <c r="E92" s="39" t="s">
        <v>52</v>
      </c>
      <c r="F92" s="39" t="s">
        <v>62</v>
      </c>
      <c r="G92" s="40" t="s">
        <v>54</v>
      </c>
      <c r="H92" s="105">
        <v>24678</v>
      </c>
      <c r="I92" s="101"/>
      <c r="J92" s="111">
        <f t="shared" ref="J92:J94" si="0">ROUND(I92*H92,2)</f>
        <v>0</v>
      </c>
      <c r="K92" s="63"/>
      <c r="M92" s="17" t="s">
        <v>50</v>
      </c>
      <c r="N92" s="32">
        <f>ROUND(I92*H92,2)</f>
        <v>0</v>
      </c>
      <c r="O92" s="17" t="s">
        <v>51</v>
      </c>
      <c r="P92" s="31" t="s">
        <v>63</v>
      </c>
    </row>
    <row r="93" spans="2:16" s="2" customFormat="1" ht="16.5" customHeight="1">
      <c r="B93" s="47"/>
      <c r="C93" s="38">
        <v>40</v>
      </c>
      <c r="D93" s="38" t="s">
        <v>55</v>
      </c>
      <c r="E93" s="39" t="s">
        <v>52</v>
      </c>
      <c r="F93" s="39" t="s">
        <v>53</v>
      </c>
      <c r="G93" s="40" t="s">
        <v>54</v>
      </c>
      <c r="H93" s="105">
        <v>19742</v>
      </c>
      <c r="I93" s="101"/>
      <c r="J93" s="111">
        <f t="shared" si="0"/>
        <v>0</v>
      </c>
      <c r="K93" s="63"/>
      <c r="M93" s="17" t="s">
        <v>50</v>
      </c>
      <c r="N93" s="32">
        <f>ROUND(I93*H93,2)</f>
        <v>0</v>
      </c>
      <c r="O93" s="17" t="s">
        <v>51</v>
      </c>
      <c r="P93" s="31" t="s">
        <v>64</v>
      </c>
    </row>
    <row r="94" spans="2:16" s="2" customFormat="1" ht="16.5" customHeight="1">
      <c r="B94" s="47"/>
      <c r="C94" s="38">
        <v>43</v>
      </c>
      <c r="D94" s="38" t="s">
        <v>55</v>
      </c>
      <c r="E94" s="39" t="s">
        <v>56</v>
      </c>
      <c r="F94" s="39" t="s">
        <v>57</v>
      </c>
      <c r="G94" s="40" t="s">
        <v>54</v>
      </c>
      <c r="H94" s="106">
        <v>19742.400000000001</v>
      </c>
      <c r="I94" s="101"/>
      <c r="J94" s="111">
        <f t="shared" si="0"/>
        <v>0</v>
      </c>
      <c r="K94" s="63"/>
      <c r="M94" s="17" t="s">
        <v>50</v>
      </c>
      <c r="N94" s="32">
        <f>ROUND(I94*H94,2)</f>
        <v>0</v>
      </c>
      <c r="O94" s="17" t="s">
        <v>51</v>
      </c>
      <c r="P94" s="31" t="s">
        <v>65</v>
      </c>
    </row>
    <row r="95" spans="2:16" s="2" customFormat="1" ht="19.5">
      <c r="B95" s="47"/>
      <c r="C95" s="22"/>
      <c r="D95" s="26"/>
      <c r="E95" s="22"/>
      <c r="F95" s="27" t="s">
        <v>97</v>
      </c>
      <c r="G95" s="22"/>
      <c r="H95" s="104"/>
      <c r="I95" s="102"/>
      <c r="J95" s="104"/>
      <c r="K95" s="50"/>
    </row>
    <row r="96" spans="2:16" s="2" customFormat="1" ht="16.5" customHeight="1">
      <c r="B96" s="47"/>
      <c r="C96" s="38">
        <v>44</v>
      </c>
      <c r="D96" s="38" t="s">
        <v>99</v>
      </c>
      <c r="E96" s="39" t="s">
        <v>52</v>
      </c>
      <c r="F96" s="39" t="s">
        <v>98</v>
      </c>
      <c r="G96" s="40" t="s">
        <v>54</v>
      </c>
      <c r="H96" s="107">
        <v>9984</v>
      </c>
      <c r="I96" s="101"/>
      <c r="J96" s="111">
        <f t="shared" ref="J96" si="1">ROUND(I96*H96,2)</f>
        <v>0</v>
      </c>
      <c r="K96" s="63"/>
      <c r="M96" s="17" t="s">
        <v>50</v>
      </c>
      <c r="N96" s="32">
        <f>ROUND(I96*H96,2)</f>
        <v>0</v>
      </c>
      <c r="O96" s="17" t="s">
        <v>51</v>
      </c>
      <c r="P96" s="31" t="s">
        <v>66</v>
      </c>
    </row>
    <row r="97" spans="2:16" s="2" customFormat="1" ht="43.9" customHeight="1">
      <c r="B97" s="47"/>
      <c r="C97" s="24"/>
      <c r="D97" s="114" t="s">
        <v>96</v>
      </c>
      <c r="E97" s="115">
        <v>12</v>
      </c>
      <c r="F97" s="115" t="s">
        <v>101</v>
      </c>
      <c r="G97" s="112"/>
      <c r="H97" s="113"/>
      <c r="I97" s="113"/>
      <c r="J97" s="116">
        <f>J98+J99+J100</f>
        <v>0</v>
      </c>
      <c r="K97" s="63"/>
      <c r="M97" s="17"/>
      <c r="N97" s="32"/>
      <c r="O97" s="17"/>
      <c r="P97" s="31"/>
    </row>
    <row r="98" spans="2:16" s="2" customFormat="1" ht="16.5" customHeight="1">
      <c r="B98" s="47"/>
      <c r="C98" s="38">
        <v>51</v>
      </c>
      <c r="D98" s="38" t="s">
        <v>67</v>
      </c>
      <c r="E98" s="39" t="s">
        <v>52</v>
      </c>
      <c r="F98" s="39" t="s">
        <v>62</v>
      </c>
      <c r="G98" s="40" t="s">
        <v>54</v>
      </c>
      <c r="H98" s="108">
        <v>87079</v>
      </c>
      <c r="I98" s="101"/>
      <c r="J98" s="111">
        <f t="shared" ref="J98:J100" si="2">ROUND(I98*H98,2)</f>
        <v>0</v>
      </c>
      <c r="K98" s="63"/>
      <c r="M98" s="17"/>
      <c r="N98" s="32"/>
      <c r="O98" s="17"/>
      <c r="P98" s="31"/>
    </row>
    <row r="99" spans="2:16" s="2" customFormat="1" ht="16.5" customHeight="1">
      <c r="B99" s="47"/>
      <c r="C99" s="38">
        <v>52</v>
      </c>
      <c r="D99" s="38" t="s">
        <v>67</v>
      </c>
      <c r="E99" s="39" t="s">
        <v>52</v>
      </c>
      <c r="F99" s="39" t="s">
        <v>59</v>
      </c>
      <c r="G99" s="40" t="s">
        <v>54</v>
      </c>
      <c r="H99" s="108">
        <v>43540</v>
      </c>
      <c r="I99" s="101"/>
      <c r="J99" s="111">
        <f t="shared" si="2"/>
        <v>0</v>
      </c>
      <c r="K99" s="63"/>
      <c r="M99" s="17"/>
      <c r="N99" s="32"/>
      <c r="O99" s="17"/>
      <c r="P99" s="31"/>
    </row>
    <row r="100" spans="2:16" s="2" customFormat="1" ht="16.5" customHeight="1">
      <c r="B100" s="47"/>
      <c r="C100" s="38">
        <v>55</v>
      </c>
      <c r="D100" s="38" t="s">
        <v>67</v>
      </c>
      <c r="E100" s="39" t="s">
        <v>56</v>
      </c>
      <c r="F100" s="39" t="s">
        <v>57</v>
      </c>
      <c r="G100" s="40" t="s">
        <v>54</v>
      </c>
      <c r="H100" s="108">
        <v>43540</v>
      </c>
      <c r="I100" s="101"/>
      <c r="J100" s="111">
        <f t="shared" si="2"/>
        <v>0</v>
      </c>
      <c r="K100" s="63"/>
      <c r="M100" s="17"/>
      <c r="N100" s="32"/>
      <c r="O100" s="17"/>
      <c r="P100" s="31"/>
    </row>
    <row r="101" spans="2:16" s="2" customFormat="1" ht="16.5" customHeight="1">
      <c r="B101" s="47"/>
      <c r="C101" s="24"/>
      <c r="D101" s="24"/>
      <c r="E101" s="22"/>
      <c r="F101" s="27" t="s">
        <v>58</v>
      </c>
      <c r="G101" s="25"/>
      <c r="H101" s="109"/>
      <c r="I101" s="103"/>
      <c r="J101" s="30"/>
      <c r="K101" s="63"/>
      <c r="M101" s="17"/>
      <c r="N101" s="32"/>
      <c r="O101" s="17"/>
      <c r="P101" s="31"/>
    </row>
    <row r="102" spans="2:16" s="7" customFormat="1" ht="49.15" customHeight="1">
      <c r="B102" s="61"/>
      <c r="C102" s="23"/>
      <c r="D102" s="114" t="s">
        <v>96</v>
      </c>
      <c r="E102" s="115">
        <v>13</v>
      </c>
      <c r="F102" s="115" t="s">
        <v>60</v>
      </c>
      <c r="G102" s="112"/>
      <c r="H102" s="113"/>
      <c r="I102" s="113"/>
      <c r="J102" s="116">
        <f>N102</f>
        <v>0</v>
      </c>
      <c r="K102" s="62"/>
      <c r="N102" s="34">
        <f>SUM(N103:N103)</f>
        <v>0</v>
      </c>
    </row>
    <row r="103" spans="2:16" s="2" customFormat="1" ht="30" customHeight="1">
      <c r="B103" s="47"/>
      <c r="C103" s="38">
        <v>56</v>
      </c>
      <c r="D103" s="38" t="s">
        <v>102</v>
      </c>
      <c r="E103" s="39" t="s">
        <v>61</v>
      </c>
      <c r="F103" s="39" t="s">
        <v>68</v>
      </c>
      <c r="G103" s="40" t="s">
        <v>54</v>
      </c>
      <c r="H103" s="105">
        <v>26788</v>
      </c>
      <c r="I103" s="101"/>
      <c r="J103" s="111">
        <f t="shared" ref="J103" si="3">ROUND(I103*H103,2)</f>
        <v>0</v>
      </c>
      <c r="K103" s="63"/>
      <c r="M103" s="17" t="s">
        <v>50</v>
      </c>
      <c r="N103" s="32">
        <f>ROUND(I103*H103,2)</f>
        <v>0</v>
      </c>
      <c r="O103" s="17" t="s">
        <v>51</v>
      </c>
      <c r="P103" s="31" t="s">
        <v>69</v>
      </c>
    </row>
    <row r="104" spans="2:16" s="7" customFormat="1" ht="25.9" customHeight="1">
      <c r="B104" s="61"/>
      <c r="C104" s="123"/>
      <c r="D104" s="124"/>
      <c r="E104" s="120">
        <v>2</v>
      </c>
      <c r="F104" s="120" t="s">
        <v>104</v>
      </c>
      <c r="G104" s="121"/>
      <c r="H104" s="125"/>
      <c r="I104" s="125"/>
      <c r="J104" s="122">
        <f>J105+J111+J116</f>
        <v>0</v>
      </c>
      <c r="K104" s="62"/>
      <c r="N104" s="34" t="e">
        <f>N105+#REF!+#REF!+#REF!+#REF!+#REF!+#REF!</f>
        <v>#REF!</v>
      </c>
    </row>
    <row r="105" spans="2:16" s="7" customFormat="1" ht="45">
      <c r="B105" s="61"/>
      <c r="C105" s="23"/>
      <c r="D105" s="114" t="s">
        <v>96</v>
      </c>
      <c r="E105" s="115">
        <v>21</v>
      </c>
      <c r="F105" s="115" t="s">
        <v>100</v>
      </c>
      <c r="G105" s="112"/>
      <c r="H105" s="113"/>
      <c r="I105" s="113"/>
      <c r="J105" s="116">
        <f>J106+J107+J108</f>
        <v>0</v>
      </c>
      <c r="K105" s="62"/>
      <c r="N105" s="34">
        <f>SUM(N106:N117)</f>
        <v>0</v>
      </c>
    </row>
    <row r="106" spans="2:16" s="2" customFormat="1" ht="16.5" customHeight="1">
      <c r="B106" s="47"/>
      <c r="C106" s="38">
        <v>68</v>
      </c>
      <c r="D106" s="38" t="s">
        <v>55</v>
      </c>
      <c r="E106" s="39" t="s">
        <v>52</v>
      </c>
      <c r="F106" s="39" t="s">
        <v>62</v>
      </c>
      <c r="G106" s="40" t="s">
        <v>54</v>
      </c>
      <c r="H106" s="105">
        <v>24678</v>
      </c>
      <c r="I106" s="101"/>
      <c r="J106" s="111">
        <f t="shared" ref="J106:J108" si="4">ROUND(I106*H106,2)</f>
        <v>0</v>
      </c>
      <c r="K106" s="63"/>
      <c r="M106" s="17" t="s">
        <v>50</v>
      </c>
      <c r="N106" s="32">
        <f t="shared" ref="N106:N113" si="5">ROUND(I106*H106,2)</f>
        <v>0</v>
      </c>
      <c r="O106" s="17" t="s">
        <v>51</v>
      </c>
      <c r="P106" s="31" t="s">
        <v>70</v>
      </c>
    </row>
    <row r="107" spans="2:16" s="2" customFormat="1" ht="16.5" customHeight="1">
      <c r="B107" s="47"/>
      <c r="C107" s="38">
        <v>69</v>
      </c>
      <c r="D107" s="38" t="s">
        <v>55</v>
      </c>
      <c r="E107" s="39" t="s">
        <v>52</v>
      </c>
      <c r="F107" s="39" t="s">
        <v>53</v>
      </c>
      <c r="G107" s="40" t="s">
        <v>54</v>
      </c>
      <c r="H107" s="105">
        <v>19742</v>
      </c>
      <c r="I107" s="101"/>
      <c r="J107" s="111">
        <f t="shared" si="4"/>
        <v>0</v>
      </c>
      <c r="K107" s="63"/>
      <c r="M107" s="17" t="s">
        <v>50</v>
      </c>
      <c r="N107" s="32">
        <f t="shared" si="5"/>
        <v>0</v>
      </c>
      <c r="O107" s="17" t="s">
        <v>51</v>
      </c>
      <c r="P107" s="31" t="s">
        <v>71</v>
      </c>
    </row>
    <row r="108" spans="2:16" s="2" customFormat="1" ht="16.5" customHeight="1">
      <c r="B108" s="47"/>
      <c r="C108" s="38">
        <v>70</v>
      </c>
      <c r="D108" s="38" t="s">
        <v>55</v>
      </c>
      <c r="E108" s="39" t="s">
        <v>56</v>
      </c>
      <c r="F108" s="39" t="s">
        <v>57</v>
      </c>
      <c r="G108" s="40" t="s">
        <v>54</v>
      </c>
      <c r="H108" s="106">
        <v>19742.400000000001</v>
      </c>
      <c r="I108" s="101"/>
      <c r="J108" s="111">
        <f t="shared" si="4"/>
        <v>0</v>
      </c>
      <c r="K108" s="63"/>
      <c r="M108" s="17" t="s">
        <v>50</v>
      </c>
      <c r="N108" s="32">
        <f t="shared" si="5"/>
        <v>0</v>
      </c>
      <c r="O108" s="17" t="s">
        <v>51</v>
      </c>
      <c r="P108" s="31" t="s">
        <v>72</v>
      </c>
    </row>
    <row r="109" spans="2:16" s="2" customFormat="1" ht="16.5" customHeight="1">
      <c r="B109" s="47"/>
      <c r="C109" s="24">
        <v>71</v>
      </c>
      <c r="D109" s="26"/>
      <c r="E109" s="22"/>
      <c r="F109" s="27" t="s">
        <v>97</v>
      </c>
      <c r="G109" s="22"/>
      <c r="H109" s="104"/>
      <c r="I109" s="104"/>
      <c r="J109" s="22"/>
      <c r="K109" s="63"/>
      <c r="M109" s="17" t="s">
        <v>50</v>
      </c>
      <c r="N109" s="32">
        <f t="shared" si="5"/>
        <v>0</v>
      </c>
      <c r="O109" s="17" t="s">
        <v>51</v>
      </c>
      <c r="P109" s="31" t="s">
        <v>73</v>
      </c>
    </row>
    <row r="110" spans="2:16" s="2" customFormat="1" ht="16.5" customHeight="1">
      <c r="B110" s="47"/>
      <c r="C110" s="38">
        <v>72</v>
      </c>
      <c r="D110" s="38" t="s">
        <v>99</v>
      </c>
      <c r="E110" s="39" t="s">
        <v>52</v>
      </c>
      <c r="F110" s="39" t="s">
        <v>98</v>
      </c>
      <c r="G110" s="40" t="s">
        <v>54</v>
      </c>
      <c r="H110" s="107">
        <v>9984</v>
      </c>
      <c r="I110" s="101"/>
      <c r="J110" s="111">
        <f t="shared" ref="J110" si="6">ROUND(I110*H110,2)</f>
        <v>0</v>
      </c>
      <c r="K110" s="63"/>
      <c r="M110" s="17" t="s">
        <v>50</v>
      </c>
      <c r="N110" s="32">
        <f t="shared" si="5"/>
        <v>0</v>
      </c>
      <c r="O110" s="17" t="s">
        <v>51</v>
      </c>
      <c r="P110" s="31" t="s">
        <v>74</v>
      </c>
    </row>
    <row r="111" spans="2:16" s="2" customFormat="1" ht="42" customHeight="1">
      <c r="B111" s="47"/>
      <c r="C111" s="24">
        <v>73</v>
      </c>
      <c r="D111" s="114" t="s">
        <v>96</v>
      </c>
      <c r="E111" s="115">
        <v>22</v>
      </c>
      <c r="F111" s="115" t="s">
        <v>101</v>
      </c>
      <c r="G111" s="112"/>
      <c r="H111" s="113"/>
      <c r="I111" s="113"/>
      <c r="J111" s="116">
        <f>J112+J113+J114</f>
        <v>0</v>
      </c>
      <c r="K111" s="63"/>
      <c r="M111" s="17" t="s">
        <v>50</v>
      </c>
      <c r="N111" s="32">
        <f t="shared" si="5"/>
        <v>0</v>
      </c>
      <c r="O111" s="17" t="s">
        <v>51</v>
      </c>
      <c r="P111" s="31" t="s">
        <v>75</v>
      </c>
    </row>
    <row r="112" spans="2:16" s="2" customFormat="1" ht="16.5" customHeight="1">
      <c r="B112" s="47"/>
      <c r="C112" s="24">
        <v>74</v>
      </c>
      <c r="D112" s="38" t="s">
        <v>67</v>
      </c>
      <c r="E112" s="39" t="s">
        <v>52</v>
      </c>
      <c r="F112" s="39" t="s">
        <v>62</v>
      </c>
      <c r="G112" s="40" t="s">
        <v>54</v>
      </c>
      <c r="H112" s="108">
        <v>87079</v>
      </c>
      <c r="I112" s="101"/>
      <c r="J112" s="111">
        <f t="shared" ref="J112:J114" si="7">ROUND(I112*H112,2)</f>
        <v>0</v>
      </c>
      <c r="K112" s="63"/>
      <c r="M112" s="17" t="s">
        <v>50</v>
      </c>
      <c r="N112" s="32">
        <f t="shared" si="5"/>
        <v>0</v>
      </c>
      <c r="O112" s="17" t="s">
        <v>51</v>
      </c>
      <c r="P112" s="31" t="s">
        <v>76</v>
      </c>
    </row>
    <row r="113" spans="2:16" s="2" customFormat="1">
      <c r="B113" s="47"/>
      <c r="C113" s="22"/>
      <c r="D113" s="38" t="s">
        <v>67</v>
      </c>
      <c r="E113" s="39" t="s">
        <v>52</v>
      </c>
      <c r="F113" s="39" t="s">
        <v>59</v>
      </c>
      <c r="G113" s="40" t="s">
        <v>54</v>
      </c>
      <c r="H113" s="108">
        <v>43540</v>
      </c>
      <c r="I113" s="101"/>
      <c r="J113" s="111">
        <f t="shared" si="7"/>
        <v>0</v>
      </c>
      <c r="K113" s="50"/>
      <c r="N113" s="2">
        <f t="shared" si="5"/>
        <v>0</v>
      </c>
    </row>
    <row r="114" spans="2:16" s="2" customFormat="1" ht="16.5" customHeight="1">
      <c r="B114" s="47"/>
      <c r="C114" s="24">
        <v>75</v>
      </c>
      <c r="D114" s="38" t="s">
        <v>67</v>
      </c>
      <c r="E114" s="39" t="s">
        <v>56</v>
      </c>
      <c r="F114" s="39" t="s">
        <v>57</v>
      </c>
      <c r="G114" s="40" t="s">
        <v>54</v>
      </c>
      <c r="H114" s="108">
        <v>43540</v>
      </c>
      <c r="I114" s="101"/>
      <c r="J114" s="111">
        <f t="shared" si="7"/>
        <v>0</v>
      </c>
      <c r="K114" s="63"/>
      <c r="M114" s="17" t="s">
        <v>50</v>
      </c>
      <c r="N114" s="32">
        <f>ROUND(I114*H114,2)</f>
        <v>0</v>
      </c>
      <c r="O114" s="17" t="s">
        <v>51</v>
      </c>
      <c r="P114" s="31" t="s">
        <v>77</v>
      </c>
    </row>
    <row r="115" spans="2:16" s="2" customFormat="1" ht="16.5" customHeight="1">
      <c r="B115" s="47"/>
      <c r="C115" s="24">
        <v>76</v>
      </c>
      <c r="D115" s="24"/>
      <c r="E115" s="22"/>
      <c r="F115" s="27" t="s">
        <v>58</v>
      </c>
      <c r="G115" s="25"/>
      <c r="H115" s="109"/>
      <c r="I115" s="103"/>
      <c r="J115" s="30"/>
      <c r="K115" s="63"/>
      <c r="M115" s="17" t="s">
        <v>50</v>
      </c>
      <c r="N115" s="32">
        <f>ROUND(I115*H115,2)</f>
        <v>0</v>
      </c>
      <c r="O115" s="17" t="s">
        <v>51</v>
      </c>
      <c r="P115" s="31" t="s">
        <v>78</v>
      </c>
    </row>
    <row r="116" spans="2:16" s="2" customFormat="1" ht="53.45" customHeight="1">
      <c r="B116" s="47"/>
      <c r="C116" s="24">
        <v>77</v>
      </c>
      <c r="D116" s="114" t="s">
        <v>96</v>
      </c>
      <c r="E116" s="115">
        <v>23</v>
      </c>
      <c r="F116" s="115" t="s">
        <v>60</v>
      </c>
      <c r="G116" s="112"/>
      <c r="H116" s="113"/>
      <c r="I116" s="113"/>
      <c r="J116" s="116">
        <f>J117</f>
        <v>0</v>
      </c>
      <c r="K116" s="63"/>
      <c r="M116" s="17" t="s">
        <v>50</v>
      </c>
      <c r="N116" s="32">
        <f>ROUND(I116*H116,2)</f>
        <v>0</v>
      </c>
      <c r="O116" s="17" t="s">
        <v>51</v>
      </c>
      <c r="P116" s="31" t="s">
        <v>79</v>
      </c>
    </row>
    <row r="117" spans="2:16" s="2" customFormat="1" ht="25.5">
      <c r="B117" s="47"/>
      <c r="C117" s="24">
        <v>78</v>
      </c>
      <c r="D117" s="38" t="s">
        <v>102</v>
      </c>
      <c r="E117" s="39" t="s">
        <v>61</v>
      </c>
      <c r="F117" s="39" t="s">
        <v>68</v>
      </c>
      <c r="G117" s="40" t="s">
        <v>54</v>
      </c>
      <c r="H117" s="105">
        <v>26788</v>
      </c>
      <c r="I117" s="132"/>
      <c r="J117" s="41">
        <f t="shared" ref="J117" si="8">ROUND(I117*H117,2)</f>
        <v>0</v>
      </c>
      <c r="K117" s="63"/>
      <c r="M117" s="17" t="s">
        <v>50</v>
      </c>
      <c r="N117" s="32">
        <f>ROUND(I117*H117,2)</f>
        <v>0</v>
      </c>
      <c r="O117" s="17" t="s">
        <v>51</v>
      </c>
      <c r="P117" s="31" t="s">
        <v>80</v>
      </c>
    </row>
    <row r="118" spans="2:16" s="7" customFormat="1" ht="25.9" customHeight="1">
      <c r="B118" s="61"/>
      <c r="C118" s="123"/>
      <c r="D118" s="124"/>
      <c r="E118" s="126" t="s">
        <v>81</v>
      </c>
      <c r="F118" s="126" t="s">
        <v>82</v>
      </c>
      <c r="G118" s="127"/>
      <c r="H118" s="128"/>
      <c r="I118" s="128"/>
      <c r="J118" s="129">
        <f>N118</f>
        <v>0</v>
      </c>
      <c r="K118" s="62"/>
      <c r="N118" s="34">
        <f>N119</f>
        <v>0</v>
      </c>
    </row>
    <row r="119" spans="2:16" s="2" customFormat="1" ht="16.5" customHeight="1">
      <c r="B119" s="47"/>
      <c r="C119" s="24">
        <v>99</v>
      </c>
      <c r="D119" s="38"/>
      <c r="E119" s="42" t="s">
        <v>83</v>
      </c>
      <c r="F119" s="43" t="s">
        <v>84</v>
      </c>
      <c r="G119" s="40" t="s">
        <v>85</v>
      </c>
      <c r="H119" s="110">
        <v>150</v>
      </c>
      <c r="I119" s="101"/>
      <c r="J119" s="41">
        <f>ROUND(I119*H119,2)</f>
        <v>0</v>
      </c>
      <c r="K119" s="63"/>
      <c r="M119" s="17" t="s">
        <v>50</v>
      </c>
      <c r="N119" s="32">
        <f>ROUND(I119*H119,2)</f>
        <v>0</v>
      </c>
      <c r="O119" s="17" t="s">
        <v>51</v>
      </c>
      <c r="P119" s="31" t="s">
        <v>86</v>
      </c>
    </row>
    <row r="120" spans="2:16" s="7" customFormat="1" ht="25.9" customHeight="1">
      <c r="B120" s="61"/>
      <c r="C120" s="123"/>
      <c r="D120" s="124"/>
      <c r="E120" s="126" t="s">
        <v>87</v>
      </c>
      <c r="F120" s="126" t="s">
        <v>88</v>
      </c>
      <c r="G120" s="127"/>
      <c r="H120" s="128"/>
      <c r="I120" s="128"/>
      <c r="J120" s="129">
        <f>J121</f>
        <v>0</v>
      </c>
      <c r="K120" s="62"/>
      <c r="N120" s="34" t="e">
        <f>#REF!+#REF!+#REF!</f>
        <v>#REF!</v>
      </c>
    </row>
    <row r="121" spans="2:16" s="2" customFormat="1" ht="16.5" customHeight="1">
      <c r="B121" s="47"/>
      <c r="C121" s="24"/>
      <c r="D121" s="24"/>
      <c r="E121" s="115" t="s">
        <v>93</v>
      </c>
      <c r="F121" s="115" t="s">
        <v>94</v>
      </c>
      <c r="G121" s="117"/>
      <c r="H121" s="118"/>
      <c r="I121" s="119"/>
      <c r="J121" s="116">
        <f>J122</f>
        <v>0</v>
      </c>
      <c r="K121" s="63"/>
      <c r="M121" s="17"/>
      <c r="N121" s="32"/>
      <c r="O121" s="17"/>
      <c r="P121" s="31"/>
    </row>
    <row r="122" spans="2:16" s="2" customFormat="1" ht="16.5" customHeight="1">
      <c r="B122" s="47"/>
      <c r="C122" s="38">
        <v>100</v>
      </c>
      <c r="D122" s="38"/>
      <c r="E122" s="42" t="s">
        <v>91</v>
      </c>
      <c r="F122" s="100" t="s">
        <v>92</v>
      </c>
      <c r="G122" s="40" t="s">
        <v>85</v>
      </c>
      <c r="H122" s="110">
        <v>150</v>
      </c>
      <c r="I122" s="101"/>
      <c r="J122" s="41">
        <f>ROUND(I122*H122,2)</f>
        <v>0</v>
      </c>
      <c r="K122" s="63"/>
      <c r="M122" s="17" t="s">
        <v>50</v>
      </c>
      <c r="N122" s="32">
        <f>ROUND(I122*H122,2)</f>
        <v>0</v>
      </c>
      <c r="O122" s="17" t="s">
        <v>89</v>
      </c>
      <c r="P122" s="31" t="s">
        <v>90</v>
      </c>
    </row>
    <row r="123" spans="2:16" s="2" customFormat="1" ht="6.95" customHeight="1">
      <c r="B123" s="64"/>
      <c r="C123" s="65"/>
      <c r="D123" s="65"/>
      <c r="E123" s="65"/>
      <c r="F123" s="65"/>
      <c r="G123" s="65"/>
      <c r="H123" s="65"/>
      <c r="I123" s="65"/>
      <c r="J123" s="65"/>
      <c r="K123" s="66"/>
    </row>
  </sheetData>
  <mergeCells count="8">
    <mergeCell ref="E48:H48"/>
    <mergeCell ref="E50:H50"/>
    <mergeCell ref="E79:H79"/>
    <mergeCell ref="E81:H81"/>
    <mergeCell ref="E7:H7"/>
    <mergeCell ref="E9:H9"/>
    <mergeCell ref="E18:H18"/>
    <mergeCell ref="E27:H27"/>
  </mergeCells>
  <pageMargins left="0.7" right="0.7" top="0.78740157499999996" bottom="0.78740157499999996" header="0.3" footer="0.3"/>
  <pageSetup paperSize="8" scale="4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0"/>
  <sheetViews>
    <sheetView workbookViewId="0">
      <selection activeCell="A43" sqref="A1:A1048576"/>
    </sheetView>
  </sheetViews>
  <sheetFormatPr defaultColWidth="9" defaultRowHeight="15"/>
  <cols>
    <col min="1" max="1" width="11.42578125" style="1" customWidth="1"/>
  </cols>
  <sheetData>
    <row r="1" spans="1:1">
      <c r="A1" s="1">
        <v>116210.932</v>
      </c>
    </row>
    <row r="2" spans="1:1">
      <c r="A2" s="1">
        <v>21865.768</v>
      </c>
    </row>
    <row r="3" spans="1:1">
      <c r="A3" s="1">
        <v>3331.5920000000001</v>
      </c>
    </row>
    <row r="4" spans="1:1">
      <c r="A4" s="1">
        <v>32860.843333333301</v>
      </c>
    </row>
    <row r="5" spans="1:1">
      <c r="A5" s="1">
        <v>0</v>
      </c>
    </row>
    <row r="6" spans="1:1">
      <c r="A6" s="1">
        <v>24012.725999999999</v>
      </c>
    </row>
    <row r="7" spans="1:1">
      <c r="A7" s="1">
        <v>114458.977</v>
      </c>
    </row>
    <row r="8" spans="1:1">
      <c r="A8" s="1">
        <v>0</v>
      </c>
    </row>
    <row r="9" spans="1:1">
      <c r="A9" s="1">
        <v>34122.899333333298</v>
      </c>
    </row>
    <row r="10" spans="1:1">
      <c r="A10" s="1">
        <v>14042.8405</v>
      </c>
    </row>
    <row r="11" spans="1:1">
      <c r="A11" s="1">
        <v>34145.236499999999</v>
      </c>
    </row>
    <row r="12" spans="1:1">
      <c r="A12" s="1">
        <v>11016.47</v>
      </c>
    </row>
    <row r="13" spans="1:1">
      <c r="A13" s="1">
        <v>10163.582</v>
      </c>
    </row>
    <row r="14" spans="1:1">
      <c r="A14" s="1">
        <v>0</v>
      </c>
    </row>
    <row r="15" spans="1:1">
      <c r="A15" s="1">
        <v>0</v>
      </c>
    </row>
    <row r="16" spans="1:1">
      <c r="A16" s="1">
        <v>17082.215</v>
      </c>
    </row>
    <row r="17" spans="1:1">
      <c r="A17" s="1">
        <v>26467.836500000001</v>
      </c>
    </row>
    <row r="18" spans="1:1">
      <c r="A18" s="1">
        <v>19789.875499999998</v>
      </c>
    </row>
    <row r="19" spans="1:1">
      <c r="A19" s="1">
        <v>123491.075</v>
      </c>
    </row>
    <row r="20" spans="1:1">
      <c r="A20" s="1">
        <v>5374.18</v>
      </c>
    </row>
    <row r="21" spans="1:1">
      <c r="A21" s="1">
        <v>5721.4570000000003</v>
      </c>
    </row>
    <row r="22" spans="1:1">
      <c r="A22" s="1">
        <v>71402.614000000001</v>
      </c>
    </row>
    <row r="23" spans="1:1">
      <c r="A23" s="1">
        <v>111797.5675</v>
      </c>
    </row>
    <row r="24" spans="1:1">
      <c r="A24" s="1">
        <v>404355.723</v>
      </c>
    </row>
    <row r="25" spans="1:1">
      <c r="A25" s="1">
        <v>52091.159</v>
      </c>
    </row>
    <row r="26" spans="1:1">
      <c r="A26" s="1">
        <v>26907.106500000002</v>
      </c>
    </row>
    <row r="27" spans="1:1">
      <c r="A27" s="1">
        <v>88708.267999999996</v>
      </c>
    </row>
    <row r="28" spans="1:1">
      <c r="A28" s="1">
        <v>29442.005000000001</v>
      </c>
    </row>
    <row r="29" spans="1:1">
      <c r="A29" s="1">
        <v>0</v>
      </c>
    </row>
    <row r="30" spans="1:1">
      <c r="A30" s="1">
        <v>25114.496500000001</v>
      </c>
    </row>
    <row r="31" spans="1:1">
      <c r="A31" s="1">
        <v>0</v>
      </c>
    </row>
    <row r="32" spans="1:1">
      <c r="A32" s="1">
        <v>24718.585999999999</v>
      </c>
    </row>
    <row r="33" spans="1:1">
      <c r="A33" s="1">
        <v>20329.143499999998</v>
      </c>
    </row>
    <row r="34" spans="1:1">
      <c r="A34" s="1">
        <v>44254.404444444401</v>
      </c>
    </row>
    <row r="35" spans="1:1">
      <c r="A35" s="1">
        <v>46488.7405</v>
      </c>
    </row>
    <row r="36" spans="1:1">
      <c r="A36" s="1">
        <v>42642.741000000002</v>
      </c>
    </row>
    <row r="37" spans="1:1">
      <c r="A37" s="1">
        <v>10155.965</v>
      </c>
    </row>
    <row r="38" spans="1:1">
      <c r="A38" s="1">
        <v>0</v>
      </c>
    </row>
    <row r="39" spans="1:1">
      <c r="A39" s="1">
        <v>0</v>
      </c>
    </row>
    <row r="40" spans="1:1">
      <c r="A40" s="1">
        <v>69866.036999999997</v>
      </c>
    </row>
    <row r="41" spans="1:1">
      <c r="A41" s="1">
        <v>0</v>
      </c>
    </row>
    <row r="42" spans="1:1">
      <c r="A42" s="1">
        <v>0</v>
      </c>
    </row>
    <row r="43" spans="1:1">
      <c r="A43" s="1">
        <v>9570.7060000000001</v>
      </c>
    </row>
    <row r="44" spans="1:1">
      <c r="A44" s="1">
        <v>0</v>
      </c>
    </row>
    <row r="45" spans="1:1">
      <c r="A45" s="1">
        <v>8383.2155000000002</v>
      </c>
    </row>
    <row r="46" spans="1:1">
      <c r="A46" s="1">
        <v>0</v>
      </c>
    </row>
    <row r="47" spans="1:1">
      <c r="A47" s="1">
        <v>7866.5694999999996</v>
      </c>
    </row>
    <row r="48" spans="1:1">
      <c r="A48" s="1">
        <v>30045.613499999999</v>
      </c>
    </row>
    <row r="49" spans="1:1">
      <c r="A49" s="1">
        <v>21895.572</v>
      </c>
    </row>
    <row r="50" spans="1:1">
      <c r="A50" s="1">
        <v>48881.943111111097</v>
      </c>
    </row>
    <row r="51" spans="1:1">
      <c r="A51" s="1">
        <v>11429.763999999999</v>
      </c>
    </row>
    <row r="52" spans="1:1">
      <c r="A52" s="1">
        <v>8572.3230000000003</v>
      </c>
    </row>
    <row r="53" spans="1:1">
      <c r="A53" s="1">
        <v>32981.065999999999</v>
      </c>
    </row>
    <row r="54" spans="1:1">
      <c r="A54" s="1">
        <v>85224.038499999995</v>
      </c>
    </row>
    <row r="55" spans="1:1">
      <c r="A55" s="1">
        <v>24701.372500000001</v>
      </c>
    </row>
    <row r="56" spans="1:1">
      <c r="A56" s="1">
        <v>10465.808000000001</v>
      </c>
    </row>
    <row r="57" spans="1:1">
      <c r="A57" s="1">
        <v>48817.485999999997</v>
      </c>
    </row>
    <row r="58" spans="1:1">
      <c r="A58" s="1">
        <v>0</v>
      </c>
    </row>
    <row r="59" spans="1:1">
      <c r="A59" s="1">
        <v>0</v>
      </c>
    </row>
    <row r="60" spans="1:1">
      <c r="A60" s="1">
        <v>0</v>
      </c>
    </row>
    <row r="61" spans="1:1">
      <c r="A61" s="1">
        <v>96894.791500000007</v>
      </c>
    </row>
    <row r="62" spans="1:1">
      <c r="A62" s="1">
        <v>24735.799500000001</v>
      </c>
    </row>
    <row r="63" spans="1:1">
      <c r="A63" s="1">
        <v>26594.857499999998</v>
      </c>
    </row>
    <row r="64" spans="1:1">
      <c r="A64" s="1">
        <v>11309.2695</v>
      </c>
    </row>
    <row r="65" spans="1:1">
      <c r="A65" s="1">
        <v>31406.738499999999</v>
      </c>
    </row>
    <row r="66" spans="1:1">
      <c r="A66" s="1">
        <v>14838.037</v>
      </c>
    </row>
    <row r="67" spans="1:1">
      <c r="A67" s="1">
        <v>11788.425999999999</v>
      </c>
    </row>
    <row r="68" spans="1:1">
      <c r="A68" s="1">
        <v>79170.789999999994</v>
      </c>
    </row>
    <row r="69" spans="1:1">
      <c r="A69" s="1">
        <v>25338.140500000001</v>
      </c>
    </row>
    <row r="70" spans="1:1">
      <c r="A70" s="1">
        <f>SUM(A1:A69)</f>
        <v>2353345.3902222225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paja</dc:creator>
  <cp:lastModifiedBy>Eva Boušková</cp:lastModifiedBy>
  <cp:lastPrinted>2024-10-31T12:13:30Z</cp:lastPrinted>
  <dcterms:created xsi:type="dcterms:W3CDTF">2021-05-13T20:40:00Z</dcterms:created>
  <dcterms:modified xsi:type="dcterms:W3CDTF">2024-11-01T06:06:01Z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17117DE496604E15B06B61A410F30A13_12</vt:lpwstr>
  </property>
  <property fmtid="{D5CDD505-2E9C-101B-9397-08002B2CF9AE}" pid="3" name="KSOProductBuildVer">
    <vt:lpwstr>1033-12.2.0.17562</vt:lpwstr>
  </property>
</Properties>
</file>