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tin/Desktop/"/>
    </mc:Choice>
  </mc:AlternateContent>
  <xr:revisionPtr revIDLastSave="0" documentId="13_ncr:1_{4AA82DC8-B9E3-C249-A1BE-2F2E82383EE5}" xr6:coauthVersionLast="47" xr6:coauthVersionMax="47" xr10:uidLastSave="{00000000-0000-0000-0000-000000000000}"/>
  <bookViews>
    <workbookView xWindow="30240" yWindow="500" windowWidth="21200" windowHeight="21100" activeTab="1" xr2:uid="{00000000-000D-0000-FFFF-FFFF00000000}"/>
  </bookViews>
  <sheets>
    <sheet name="Rekapitulace" sheetId="1" r:id="rId1"/>
    <sheet name="Položky všech ceníků" sheetId="2" r:id="rId2"/>
  </sheets>
  <definedNames>
    <definedName name="_xlnm.Print_Titles" localSheetId="1">'Položky všech ceníků'!$1:$4</definedName>
    <definedName name="_xlnm.Print_Titles" localSheetId="0">Rekapitulace!$1:$4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1" i="2" l="1"/>
  <c r="Z10" i="2"/>
  <c r="Z100" i="2"/>
  <c r="Z46" i="2"/>
  <c r="Z48" i="2"/>
  <c r="Z49" i="2"/>
  <c r="Z99" i="2"/>
  <c r="Z47" i="2"/>
  <c r="Z114" i="2" l="1"/>
  <c r="Z55" i="2"/>
  <c r="Z54" i="2"/>
  <c r="Z98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5" i="2"/>
  <c r="Z97" i="2"/>
  <c r="Z74" i="2"/>
  <c r="Z75" i="2"/>
  <c r="Z76" i="2"/>
  <c r="Z77" i="2"/>
  <c r="Z78" i="2"/>
  <c r="Z79" i="2"/>
  <c r="Z73" i="2"/>
  <c r="Z41" i="2"/>
  <c r="Z42" i="2"/>
  <c r="Z43" i="2"/>
  <c r="Z44" i="2"/>
  <c r="Z45" i="2"/>
  <c r="Z50" i="2"/>
  <c r="Z53" i="2"/>
  <c r="Z56" i="2"/>
  <c r="Z40" i="2"/>
  <c r="Z11" i="2"/>
  <c r="Z12" i="2"/>
  <c r="Z13" i="2"/>
  <c r="Z14" i="2"/>
  <c r="Z15" i="2"/>
  <c r="Z16" i="2"/>
  <c r="Z17" i="2"/>
  <c r="Z18" i="2"/>
  <c r="Z19" i="2"/>
  <c r="Z20" i="2"/>
  <c r="Z21" i="2"/>
  <c r="Z22" i="2"/>
  <c r="Z9" i="2"/>
  <c r="AA80" i="2" l="1"/>
  <c r="F85" i="2" s="1"/>
  <c r="T124" i="2"/>
  <c r="AA57" i="2"/>
  <c r="J67" i="2" s="1"/>
  <c r="AA23" i="2"/>
  <c r="F28" i="2" s="1"/>
  <c r="AA116" i="2"/>
  <c r="U25" i="1" s="1"/>
  <c r="U24" i="1" l="1"/>
  <c r="W24" i="1" s="1"/>
  <c r="U22" i="1"/>
  <c r="W22" i="1" s="1"/>
  <c r="F61" i="2"/>
  <c r="J64" i="2"/>
  <c r="U20" i="1"/>
  <c r="W20" i="1" s="1"/>
  <c r="J34" i="2"/>
  <c r="J31" i="2"/>
  <c r="F121" i="2"/>
  <c r="J128" i="2"/>
  <c r="J131" i="2" s="1"/>
  <c r="U26" i="1"/>
  <c r="W26" i="1" s="1"/>
  <c r="W25" i="1"/>
  <c r="U30" i="1"/>
  <c r="J91" i="2"/>
  <c r="J88" i="2"/>
  <c r="U21" i="1" l="1"/>
  <c r="W21" i="1" s="1"/>
  <c r="U23" i="1"/>
  <c r="W23" i="1" s="1"/>
  <c r="U31" i="1"/>
  <c r="W31" i="1" s="1"/>
  <c r="W30" i="1"/>
  <c r="U27" i="1" l="1"/>
  <c r="U33" i="1" s="1"/>
  <c r="W27" i="1" l="1"/>
  <c r="W33" i="1"/>
  <c r="J36" i="1"/>
  <c r="N36" i="1" l="1"/>
  <c r="O39" i="1" s="1"/>
  <c r="J39" i="1"/>
  <c r="R36" i="1" l="1"/>
  <c r="R39" i="1" s="1"/>
</calcChain>
</file>

<file path=xl/sharedStrings.xml><?xml version="1.0" encoding="utf-8"?>
<sst xmlns="http://schemas.openxmlformats.org/spreadsheetml/2006/main" count="317" uniqueCount="175">
  <si>
    <t xml:space="preserve">Zpracováno programem firmy SELPO Broumy, tel. +420 603 525768 </t>
  </si>
  <si>
    <t>Zakázka číslo:</t>
  </si>
  <si>
    <t>Z-2022/0005</t>
  </si>
  <si>
    <t>Název:</t>
  </si>
  <si>
    <t>VO Milovice</t>
  </si>
  <si>
    <t/>
  </si>
  <si>
    <t>ul. Průmyslová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</si>
  <si>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</si>
  <si>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</si>
  <si>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</si>
  <si>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</si>
  <si>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</si>
  <si>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</si>
  <si>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</si>
  <si>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</si>
  <si>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C21M - Elektromontáže  -  MONTÁŽ</t>
  </si>
  <si>
    <t>2.</t>
  </si>
  <si>
    <t xml:space="preserve">   Podíl přidružených výkonů 4,80% z C21M a navázaného materiálu</t>
  </si>
  <si>
    <t>3.</t>
  </si>
  <si>
    <t>C46M - Zemní práce  -  MONTÁŽ</t>
  </si>
  <si>
    <t>4.</t>
  </si>
  <si>
    <t xml:space="preserve">   Podíl přidružených výkonů 1,60% z C46M</t>
  </si>
  <si>
    <t>5.</t>
  </si>
  <si>
    <t>Revize, DSPS,  geo. zaměření  -  MONTÁŽ</t>
  </si>
  <si>
    <t>6.</t>
  </si>
  <si>
    <t>MATERIÁL</t>
  </si>
  <si>
    <t>7.</t>
  </si>
  <si>
    <t xml:space="preserve">   Podružný materiál 5,00%</t>
  </si>
  <si>
    <t>CELKEM URN</t>
  </si>
  <si>
    <t>B.</t>
  </si>
  <si>
    <t>VEDLEJŠÍ ROZPOČTOVÉ NÁKLADY</t>
  </si>
  <si>
    <t>8.</t>
  </si>
  <si>
    <t>GZS 2,50% z C21M a navázaného materiálu</t>
  </si>
  <si>
    <t>CELKEM VRN</t>
  </si>
  <si>
    <t>Σ</t>
  </si>
  <si>
    <t>REKAPITULACE CELKEM</t>
  </si>
  <si>
    <t>Základ DPH (*)</t>
  </si>
  <si>
    <t>DPH</t>
  </si>
  <si>
    <t>Celkem s DPH</t>
  </si>
  <si>
    <t>Sazba 21,00%</t>
  </si>
  <si>
    <t>Celkem:</t>
  </si>
  <si>
    <t>(*) byl upraven z důvodu zaokrouhlení</t>
  </si>
  <si>
    <t>Děkujeme za Vaši zakázku. Těšíme se na další spolupráci.</t>
  </si>
  <si>
    <t>vypracoval:</t>
  </si>
  <si>
    <t>e-mail:</t>
  </si>
  <si>
    <t>sommerk@email.cz</t>
  </si>
  <si>
    <t>dne:</t>
  </si>
  <si>
    <t>12.01.2022</t>
  </si>
  <si>
    <t>C21M - Elektromontáže</t>
  </si>
  <si>
    <t>Poř.č.</t>
  </si>
  <si>
    <t>Číslo pol.</t>
  </si>
  <si>
    <t>Cena/jedn. [Kč]</t>
  </si>
  <si>
    <t>Množství</t>
  </si>
  <si>
    <t>Jedn.</t>
  </si>
  <si>
    <t>Celkem [Kč]</t>
  </si>
  <si>
    <t>210010046</t>
  </si>
  <si>
    <t>150,00</t>
  </si>
  <si>
    <t>m</t>
  </si>
  <si>
    <t>210100001</t>
  </si>
  <si>
    <t>ukončení vodiče v rozvaděči vč. zapojení a koncovky do 2.5mm2</t>
  </si>
  <si>
    <t>15,00</t>
  </si>
  <si>
    <t>ks</t>
  </si>
  <si>
    <t>210100002</t>
  </si>
  <si>
    <t>ukončení vodiče v rozvaděči vč. zapojení a koncovky do 6mm2</t>
  </si>
  <si>
    <t>5,00</t>
  </si>
  <si>
    <t>210100003</t>
  </si>
  <si>
    <t>ukončení vodiče v rozvaděči vč. zapojení a koncovky do 16mm2</t>
  </si>
  <si>
    <t>40,00</t>
  </si>
  <si>
    <t>210120001</t>
  </si>
  <si>
    <t>pojistka včetně vložek E 27 do 25 A</t>
  </si>
  <si>
    <t>210202011.1</t>
  </si>
  <si>
    <t>montáž svítidla</t>
  </si>
  <si>
    <t>210204002</t>
  </si>
  <si>
    <t>stožár sadový ocelový</t>
  </si>
  <si>
    <t>210204201</t>
  </si>
  <si>
    <t>elektrovýzbroj stožáru pro 1okruh</t>
  </si>
  <si>
    <t>210220022</t>
  </si>
  <si>
    <t>uzemění v zemi FeZn průměru 8-10mm vč. svorek, propojení a izolace spojů</t>
  </si>
  <si>
    <t>210800527</t>
  </si>
  <si>
    <t>CY 6mm2 (H07V-U) zelenožlutý (VU)</t>
  </si>
  <si>
    <t>210810005</t>
  </si>
  <si>
    <t>CYKY-CYKYm 3Bx1.5mm2 (CYKY 3J1.5) 750V (VU)</t>
  </si>
  <si>
    <t>210810013</t>
  </si>
  <si>
    <t>210950101</t>
  </si>
  <si>
    <t>označovací štítek na kabel(navíc proti ČSN)</t>
  </si>
  <si>
    <t>10,00</t>
  </si>
  <si>
    <t>Celkem za ceník:</t>
  </si>
  <si>
    <t>Cena:</t>
  </si>
  <si>
    <t>C46M - Zemní práce</t>
  </si>
  <si>
    <t>4600000001</t>
  </si>
  <si>
    <t>kabel.lože z kop.písku rýha 65cm tl.10cm</t>
  </si>
  <si>
    <t>4600000002</t>
  </si>
  <si>
    <t>křižovatka se silovým kabelem (potrubí)</t>
  </si>
  <si>
    <t>4600000003</t>
  </si>
  <si>
    <t>fólie výstražná z PVC šířky 33cm</t>
  </si>
  <si>
    <t>460010024</t>
  </si>
  <si>
    <t>Vytyčení trati vedení kabelového podzemního v zástavbě</t>
  </si>
  <si>
    <t>km</t>
  </si>
  <si>
    <t>460050003.1</t>
  </si>
  <si>
    <t>ruční výkop jámy zem.tř.3-4</t>
  </si>
  <si>
    <t>1,00</t>
  </si>
  <si>
    <t>m3</t>
  </si>
  <si>
    <t>zához jámy zem.tř. 3-4</t>
  </si>
  <si>
    <t>0,50</t>
  </si>
  <si>
    <t>460050005</t>
  </si>
  <si>
    <t>betonový základ do bednění</t>
  </si>
  <si>
    <t>460200163</t>
  </si>
  <si>
    <t>Hloubení kabelových nezapažených rýh ručně š. 35 cm, hl. 80 cm, v hornině tř. 3</t>
  </si>
  <si>
    <t>460560143</t>
  </si>
  <si>
    <t>Zásyp rýh ručně šířky 35 cm, hloubky 60 cm, z horniny tř. 3</t>
  </si>
  <si>
    <t>Revize, DSPS,  geo. zaměření</t>
  </si>
  <si>
    <t>320410001</t>
  </si>
  <si>
    <t>celk.prohl.el.zaříz.a vyhot.rev.zp.do 50.tis.mont.</t>
  </si>
  <si>
    <t>dokumentace skutečného provedení stavby</t>
  </si>
  <si>
    <t>geodetické zaměření</t>
  </si>
  <si>
    <t>montážní plošina</t>
  </si>
  <si>
    <t>320410021</t>
  </si>
  <si>
    <t>Měř.zemn.odporu pro zem.sít do 500m pásku</t>
  </si>
  <si>
    <t>měření</t>
  </si>
  <si>
    <t>460620002</t>
  </si>
  <si>
    <t>dopravní značení</t>
  </si>
  <si>
    <t>sada</t>
  </si>
  <si>
    <t>recyklační poplatky</t>
  </si>
  <si>
    <t>50,00</t>
  </si>
  <si>
    <t>Materiály</t>
  </si>
  <si>
    <t>00240</t>
  </si>
  <si>
    <t>00906</t>
  </si>
  <si>
    <t>pojistkový dotyk 20A</t>
  </si>
  <si>
    <t>00909</t>
  </si>
  <si>
    <t>pojistková vložka E27/20A</t>
  </si>
  <si>
    <t>01063</t>
  </si>
  <si>
    <t>01154</t>
  </si>
  <si>
    <t>elektrovýzbroj stožáru pro 1 okruh</t>
  </si>
  <si>
    <t>01403</t>
  </si>
  <si>
    <t>FeZn průměr 10mm</t>
  </si>
  <si>
    <t>01473</t>
  </si>
  <si>
    <t>ochranná manžeta plastová</t>
  </si>
  <si>
    <t>připojovací svorka SS spojovací pro lana</t>
  </si>
  <si>
    <t>stožárové pouzdro</t>
  </si>
  <si>
    <t>02944</t>
  </si>
  <si>
    <t>15100</t>
  </si>
  <si>
    <t>pojistková hlavice 2310-11 E27</t>
  </si>
  <si>
    <t>15101</t>
  </si>
  <si>
    <t>pojistkový spodek 2110-30 E27</t>
  </si>
  <si>
    <t>33746</t>
  </si>
  <si>
    <t>CY  6mm2 (H07V-U) zelenožlutý</t>
  </si>
  <si>
    <t>33912</t>
  </si>
  <si>
    <t>CYKY 3Bx1.5mm2 (CYKY 3J1.5)</t>
  </si>
  <si>
    <t>Celkem za materiály:</t>
  </si>
  <si>
    <t>Prořez 5,00%</t>
  </si>
  <si>
    <t>Karel Sommer</t>
  </si>
  <si>
    <t>Montáž celkem:</t>
  </si>
  <si>
    <t>kpl</t>
  </si>
  <si>
    <t>Základ 21,00% DPH:</t>
  </si>
  <si>
    <t>trubka ohebná HDPE 40</t>
  </si>
  <si>
    <t>písek kopaný</t>
  </si>
  <si>
    <t>stožár sadový ocelový - 133/60, výška 6 m</t>
  </si>
  <si>
    <t>prožez náletových dřevin</t>
  </si>
  <si>
    <t>h</t>
  </si>
  <si>
    <t>svítidlo LED - 21 W, např. PRELED 2G °2370lm 21W, IP66 2700K ASTRODIM+CLO</t>
  </si>
  <si>
    <t>CYKY 4Bx16mm2 (CYKY 4J16)</t>
  </si>
  <si>
    <t>CYKY-CYKYm 4Bx16mm2 (CYKY 4J16) 750V (VU)</t>
  </si>
  <si>
    <t>řezání spáry v živici do 10 cm tl.</t>
  </si>
  <si>
    <t>vybourání živice do 10 cm tl.</t>
  </si>
  <si>
    <t>pokládka živice vč. podkladního materiálu</t>
  </si>
  <si>
    <t>m2</t>
  </si>
  <si>
    <t>materiál pro opravu vozovky</t>
  </si>
  <si>
    <t>chránička PVC pevná</t>
  </si>
  <si>
    <t>Zásyp kabelových nezapažených rýh  š. 50 cm, hl. 100 cm, v hornině tř. 3</t>
  </si>
  <si>
    <t>Hloubení kabelových nezapažených rýh  š. 50 cm, hl. 120 cm, v hornině tř. 3</t>
  </si>
  <si>
    <t xml:space="preserve">trubka ohebná KOPOFLEX </t>
  </si>
  <si>
    <t>trubka pevná  150 mm</t>
  </si>
  <si>
    <t>chránička PVC ohebná, prm. 63 mm</t>
  </si>
  <si>
    <t>Položka obsahuje kompletní obnovení povrchu a obsahuje zejména:
- Proříznutí a zálivku spár
- Doplnění štěrkordti 0-32 ve 2 vrstvách o mocnosti 150 + 150 mm
- Asfaltová vrstva 50+50 mm, včetně penetrace</t>
  </si>
  <si>
    <t>D+M položení živice vč. podkladníhch vrstev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</si>
</sst>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5]#,##0.00;\-#,##0.00"/>
    <numFmt numFmtId="165" formatCode="#,##0.00\ &quot;Kč&quot;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FF"/>
      <name val="Arial"/>
      <family val="2"/>
    </font>
    <font>
      <b/>
      <sz val="8.25"/>
      <color rgb="FF000000"/>
      <name val="Arial"/>
      <family val="2"/>
    </font>
    <font>
      <sz val="8.25"/>
      <color rgb="FF000000"/>
      <name val="Arial"/>
      <family val="2"/>
    </font>
    <font>
      <sz val="10"/>
      <color rgb="FF000000"/>
      <name val="Arial"/>
      <family val="2"/>
    </font>
    <font>
      <b/>
      <sz val="9.75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2">
    <xf numFmtId="0" fontId="0" fillId="0" borderId="0"/>
    <xf numFmtId="0" fontId="10" fillId="0" borderId="0"/>
  </cellStyleXfs>
  <cellXfs count="68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1" fillId="2" borderId="0" xfId="1" applyFont="1" applyFill="1" applyAlignment="1">
      <alignment vertical="top" wrapText="1"/>
    </xf>
    <xf numFmtId="0" fontId="1" fillId="2" borderId="2" xfId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top" wrapText="1"/>
    </xf>
    <xf numFmtId="0" fontId="1" fillId="2" borderId="3" xfId="1" applyFont="1" applyFill="1" applyBorder="1" applyAlignment="1">
      <alignment vertical="top" wrapText="1"/>
    </xf>
    <xf numFmtId="0" fontId="1" fillId="3" borderId="0" xfId="1" applyFont="1" applyFill="1" applyAlignment="1">
      <alignment vertical="top" wrapText="1"/>
    </xf>
    <xf numFmtId="0" fontId="1" fillId="2" borderId="4" xfId="1" applyFont="1" applyFill="1" applyBorder="1" applyAlignment="1">
      <alignment vertical="top" wrapText="1"/>
    </xf>
    <xf numFmtId="0" fontId="1" fillId="2" borderId="5" xfId="1" applyFont="1" applyFill="1" applyBorder="1" applyAlignment="1">
      <alignment vertical="top" wrapText="1"/>
    </xf>
    <xf numFmtId="0" fontId="1" fillId="2" borderId="6" xfId="1" applyFont="1" applyFill="1" applyBorder="1" applyAlignment="1">
      <alignment vertical="top" wrapText="1"/>
    </xf>
    <xf numFmtId="0" fontId="1" fillId="2" borderId="7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6" fillId="0" borderId="0" xfId="1" applyFont="1" applyAlignment="1">
      <alignment vertical="top" wrapText="1" readingOrder="1"/>
    </xf>
    <xf numFmtId="0" fontId="7" fillId="0" borderId="0" xfId="1" applyFont="1" applyAlignment="1">
      <alignment horizontal="right" vertical="top" wrapText="1" readingOrder="1"/>
    </xf>
    <xf numFmtId="0" fontId="7" fillId="0" borderId="0" xfId="1" applyFont="1" applyAlignment="1">
      <alignment vertical="top" wrapText="1" readingOrder="1"/>
    </xf>
    <xf numFmtId="0" fontId="1" fillId="0" borderId="7" xfId="1" applyFont="1" applyBorder="1" applyAlignment="1">
      <alignment vertical="top" wrapText="1"/>
    </xf>
    <xf numFmtId="0" fontId="9" fillId="0" borderId="7" xfId="1" applyFont="1" applyBorder="1" applyAlignment="1">
      <alignment horizontal="right" vertical="top" wrapText="1" readingOrder="1"/>
    </xf>
    <xf numFmtId="0" fontId="6" fillId="0" borderId="10" xfId="1" applyFont="1" applyBorder="1" applyAlignment="1">
      <alignment horizontal="right" vertical="top" wrapText="1" readingOrder="1"/>
    </xf>
    <xf numFmtId="0" fontId="1" fillId="0" borderId="10" xfId="1" applyFont="1" applyBorder="1" applyAlignment="1">
      <alignment vertical="top" wrapText="1"/>
    </xf>
    <xf numFmtId="0" fontId="6" fillId="0" borderId="10" xfId="1" applyFont="1" applyBorder="1" applyAlignment="1">
      <alignment vertical="top" wrapText="1" readingOrder="1"/>
    </xf>
    <xf numFmtId="164" fontId="7" fillId="0" borderId="0" xfId="1" applyNumberFormat="1" applyFont="1" applyAlignment="1">
      <alignment horizontal="right" vertical="top" wrapText="1" readingOrder="1"/>
    </xf>
    <xf numFmtId="0" fontId="6" fillId="0" borderId="10" xfId="1" applyFont="1" applyBorder="1" applyAlignment="1">
      <alignment horizontal="right" vertical="center" wrapText="1" readingOrder="1"/>
    </xf>
    <xf numFmtId="0" fontId="6" fillId="0" borderId="10" xfId="1" applyFont="1" applyBorder="1" applyAlignment="1">
      <alignment vertical="center" wrapText="1" readingOrder="1"/>
    </xf>
    <xf numFmtId="165" fontId="1" fillId="0" borderId="10" xfId="1" applyNumberFormat="1" applyFont="1" applyBorder="1" applyAlignment="1">
      <alignment vertical="top" wrapText="1"/>
    </xf>
    <xf numFmtId="165" fontId="7" fillId="0" borderId="0" xfId="1" applyNumberFormat="1" applyFont="1" applyAlignment="1">
      <alignment horizontal="left" vertical="top" wrapText="1" readingOrder="1"/>
    </xf>
    <xf numFmtId="165" fontId="9" fillId="0" borderId="7" xfId="1" applyNumberFormat="1" applyFont="1" applyBorder="1" applyAlignment="1">
      <alignment horizontal="right" vertical="top" wrapText="1" readingOrder="1"/>
    </xf>
    <xf numFmtId="165" fontId="9" fillId="0" borderId="0" xfId="1" applyNumberFormat="1" applyFont="1" applyAlignment="1">
      <alignment horizontal="right" vertical="top" wrapText="1" readingOrder="1"/>
    </xf>
    <xf numFmtId="0" fontId="2" fillId="0" borderId="0" xfId="1" applyFont="1" applyAlignment="1">
      <alignment horizontal="right" vertical="top" wrapText="1" readingOrder="1"/>
    </xf>
    <xf numFmtId="0" fontId="1" fillId="0" borderId="0" xfId="0" applyFont="1"/>
    <xf numFmtId="0" fontId="3" fillId="2" borderId="0" xfId="1" applyFont="1" applyFill="1" applyAlignment="1">
      <alignment horizontal="right" vertical="top" wrapText="1" readingOrder="1"/>
    </xf>
    <xf numFmtId="0" fontId="1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 readingOrder="1"/>
    </xf>
    <xf numFmtId="0" fontId="5" fillId="0" borderId="0" xfId="1" applyFont="1" applyAlignment="1">
      <alignment horizontal="center" vertical="top" wrapText="1" readingOrder="1"/>
    </xf>
    <xf numFmtId="0" fontId="6" fillId="0" borderId="9" xfId="1" applyFont="1" applyBorder="1" applyAlignment="1">
      <alignment horizontal="right" vertical="top" wrapText="1" readingOrder="1"/>
    </xf>
    <xf numFmtId="0" fontId="1" fillId="0" borderId="9" xfId="1" applyFont="1" applyBorder="1" applyAlignment="1">
      <alignment vertical="top" wrapText="1"/>
    </xf>
    <xf numFmtId="0" fontId="6" fillId="0" borderId="9" xfId="1" applyFont="1" applyBorder="1" applyAlignment="1">
      <alignment vertical="top" wrapText="1" readingOrder="1"/>
    </xf>
    <xf numFmtId="0" fontId="6" fillId="0" borderId="0" xfId="1" applyFont="1" applyAlignment="1">
      <alignment horizontal="left" vertical="top" wrapText="1" readingOrder="1"/>
    </xf>
    <xf numFmtId="0" fontId="6" fillId="0" borderId="0" xfId="1" applyFont="1" applyAlignment="1">
      <alignment vertical="top" wrapText="1" readingOrder="1"/>
    </xf>
    <xf numFmtId="0" fontId="6" fillId="0" borderId="0" xfId="1" applyFont="1" applyAlignment="1">
      <alignment horizontal="right" vertical="top" wrapText="1" readingOrder="1"/>
    </xf>
    <xf numFmtId="0" fontId="7" fillId="0" borderId="0" xfId="1" applyFont="1" applyAlignment="1">
      <alignment horizontal="right" vertical="top" wrapText="1" readingOrder="1"/>
    </xf>
    <xf numFmtId="0" fontId="7" fillId="0" borderId="0" xfId="1" applyFont="1" applyAlignment="1">
      <alignment vertical="top" wrapText="1" readingOrder="1"/>
    </xf>
    <xf numFmtId="165" fontId="7" fillId="0" borderId="0" xfId="1" applyNumberFormat="1" applyFont="1" applyAlignment="1">
      <alignment horizontal="right" vertical="top" wrapText="1" readingOrder="1"/>
    </xf>
    <xf numFmtId="165" fontId="1" fillId="0" borderId="0" xfId="0" applyNumberFormat="1" applyFont="1"/>
    <xf numFmtId="165" fontId="6" fillId="0" borderId="0" xfId="1" applyNumberFormat="1" applyFont="1" applyAlignment="1">
      <alignment horizontal="right" vertical="top" wrapText="1" readingOrder="1"/>
    </xf>
    <xf numFmtId="0" fontId="6" fillId="0" borderId="9" xfId="1" applyFont="1" applyBorder="1" applyAlignment="1">
      <alignment horizontal="left" vertical="center" wrapText="1" readingOrder="1"/>
    </xf>
    <xf numFmtId="0" fontId="6" fillId="0" borderId="9" xfId="1" applyFont="1" applyBorder="1" applyAlignment="1">
      <alignment vertical="center" wrapText="1" readingOrder="1"/>
    </xf>
    <xf numFmtId="165" fontId="6" fillId="0" borderId="9" xfId="1" applyNumberFormat="1" applyFont="1" applyBorder="1" applyAlignment="1">
      <alignment horizontal="right" vertical="center" wrapText="1" readingOrder="1"/>
    </xf>
    <xf numFmtId="165" fontId="1" fillId="0" borderId="9" xfId="1" applyNumberFormat="1" applyFont="1" applyBorder="1" applyAlignment="1">
      <alignment vertical="top" wrapText="1"/>
    </xf>
    <xf numFmtId="0" fontId="8" fillId="0" borderId="7" xfId="1" applyFont="1" applyBorder="1" applyAlignment="1">
      <alignment vertical="top" wrapText="1" readingOrder="1"/>
    </xf>
    <xf numFmtId="0" fontId="1" fillId="0" borderId="7" xfId="1" applyFont="1" applyBorder="1" applyAlignment="1">
      <alignment vertical="top" wrapText="1"/>
    </xf>
    <xf numFmtId="0" fontId="9" fillId="0" borderId="7" xfId="1" applyFont="1" applyBorder="1" applyAlignment="1">
      <alignment horizontal="right" vertical="top" wrapText="1" readingOrder="1"/>
    </xf>
    <xf numFmtId="165" fontId="9" fillId="0" borderId="7" xfId="1" applyNumberFormat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165" fontId="9" fillId="0" borderId="0" xfId="1" applyNumberFormat="1" applyFont="1" applyAlignment="1">
      <alignment horizontal="right" vertical="top" wrapText="1" readingOrder="1"/>
    </xf>
    <xf numFmtId="0" fontId="2" fillId="0" borderId="0" xfId="1" applyFont="1" applyAlignment="1">
      <alignment vertical="top" wrapText="1" readingOrder="1"/>
    </xf>
    <xf numFmtId="0" fontId="7" fillId="0" borderId="0" xfId="1" applyFont="1" applyAlignment="1">
      <alignment horizontal="left" vertical="top" wrapText="1" readingOrder="1"/>
    </xf>
    <xf numFmtId="164" fontId="7" fillId="0" borderId="0" xfId="1" applyNumberFormat="1" applyFont="1" applyAlignment="1">
      <alignment horizontal="right" vertical="top" wrapText="1" readingOrder="1"/>
    </xf>
    <xf numFmtId="0" fontId="6" fillId="0" borderId="10" xfId="1" applyFont="1" applyBorder="1" applyAlignment="1">
      <alignment horizontal="right" vertical="top" wrapText="1" readingOrder="1"/>
    </xf>
    <xf numFmtId="0" fontId="1" fillId="0" borderId="10" xfId="1" applyFont="1" applyBorder="1" applyAlignment="1">
      <alignment vertical="top" wrapText="1"/>
    </xf>
    <xf numFmtId="0" fontId="6" fillId="0" borderId="10" xfId="1" applyFont="1" applyBorder="1" applyAlignment="1">
      <alignment vertical="top" wrapText="1" readingOrder="1"/>
    </xf>
    <xf numFmtId="164" fontId="7" fillId="0" borderId="11" xfId="1" applyNumberFormat="1" applyFont="1" applyBorder="1" applyAlignment="1">
      <alignment horizontal="right" vertical="top" wrapText="1" readingOrder="1"/>
    </xf>
    <xf numFmtId="0" fontId="6" fillId="0" borderId="10" xfId="1" applyFont="1" applyBorder="1" applyAlignment="1">
      <alignment horizontal="right" vertical="center" wrapText="1" readingOrder="1"/>
    </xf>
    <xf numFmtId="0" fontId="6" fillId="0" borderId="10" xfId="1" applyFont="1" applyBorder="1" applyAlignment="1">
      <alignment vertical="center" wrapText="1" readingOrder="1"/>
    </xf>
    <xf numFmtId="0" fontId="7" fillId="0" borderId="0" xfId="1" applyFont="1" applyFill="1" applyAlignment="1">
      <alignment vertical="top" wrapText="1" readingOrder="1"/>
    </xf>
    <xf numFmtId="0" fontId="1" fillId="0" borderId="0" xfId="0" applyFont="1" applyFill="1"/>
    <xf numFmtId="0" fontId="7" fillId="0" borderId="0" xfId="1" applyFont="1" applyFill="1" applyAlignment="1">
      <alignment horizontal="right" vertical="top" wrapText="1" readingOrder="1"/>
    </xf>
    <xf numFmtId="164" fontId="7" fillId="0" borderId="0" xfId="1" applyNumberFormat="1" applyFont="1" applyFill="1" applyAlignment="1">
      <alignment horizontal="right" vertical="top" wrapText="1" readingOrder="1"/>
    </xf>
    <xf numFmtId="164" fontId="7" fillId="0" borderId="0" xfId="1" applyNumberFormat="1" applyFont="1" applyFill="1" applyAlignment="1">
      <alignment horizontal="right" vertical="top" wrapText="1" readingOrder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9"/>
  <sheetViews>
    <sheetView showGridLines="0" workbookViewId="0">
      <pane ySplit="4" topLeftCell="A5" activePane="bottomLeft" state="frozen"/>
      <selection pane="bottomLeft" sqref="A1:XFD3"/>
    </sheetView>
  </sheetViews>
  <sheetFormatPr baseColWidth="10" defaultColWidth="8.83203125" defaultRowHeight="15" x14ac:dyDescent="0.2"/>
  <cols>
    <col min="1" max="2" width="0.5" customWidth="1"/>
    <col min="3" max="3" width="1.1640625" customWidth="1"/>
    <col min="4" max="4" width="0.33203125" customWidth="1"/>
    <col min="5" max="5" width="6.6640625" customWidth="1"/>
    <col min="6" max="6" width="2" customWidth="1"/>
    <col min="7" max="7" width="1" customWidth="1"/>
    <col min="8" max="8" width="2.5" customWidth="1"/>
    <col min="9" max="9" width="0" hidden="1" customWidth="1"/>
    <col min="10" max="10" width="5.5" customWidth="1"/>
    <col min="11" max="11" width="7.5" customWidth="1"/>
    <col min="12" max="12" width="2.5" customWidth="1"/>
    <col min="13" max="13" width="0.5" customWidth="1"/>
    <col min="14" max="14" width="0" hidden="1" customWidth="1"/>
    <col min="15" max="15" width="2.1640625" customWidth="1"/>
    <col min="16" max="16" width="12" customWidth="1"/>
    <col min="17" max="17" width="1.1640625" customWidth="1"/>
    <col min="18" max="18" width="15.6640625" customWidth="1"/>
    <col min="19" max="19" width="8" customWidth="1"/>
    <col min="20" max="20" width="0.5" customWidth="1"/>
    <col min="21" max="21" width="2.1640625" customWidth="1"/>
    <col min="22" max="22" width="13.83203125" customWidth="1"/>
    <col min="23" max="23" width="4.33203125" customWidth="1"/>
    <col min="24" max="24" width="9.83203125" customWidth="1"/>
    <col min="25" max="25" width="0" hidden="1" customWidth="1"/>
    <col min="26" max="26" width="1.33203125" customWidth="1"/>
    <col min="27" max="28" width="0.5" customWidth="1"/>
  </cols>
  <sheetData>
    <row r="1" spans="1:28" ht="2.75" customHeight="1" x14ac:dyDescent="0.2"/>
    <row r="2" spans="1:28" ht="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1.25" customHeight="1" x14ac:dyDescent="0.2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0" hidden="1" customHeight="1" x14ac:dyDescent="0.2"/>
    <row r="5" spans="1:28" ht="2.7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8" ht="5.75" customHeight="1" x14ac:dyDescent="0.2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6"/>
    </row>
    <row r="7" spans="1:28" ht="16.25" customHeight="1" x14ac:dyDescent="0.2">
      <c r="B7" s="7"/>
      <c r="C7" s="2"/>
      <c r="D7" s="2"/>
      <c r="E7" s="29" t="s">
        <v>1</v>
      </c>
      <c r="F7" s="30"/>
      <c r="G7" s="30"/>
      <c r="H7" s="30"/>
      <c r="I7" s="30"/>
      <c r="J7" s="30"/>
      <c r="K7" s="31" t="s">
        <v>2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2"/>
      <c r="Z7" s="8"/>
      <c r="AA7" s="6"/>
    </row>
    <row r="8" spans="1:28" ht="16.25" customHeight="1" x14ac:dyDescent="0.2">
      <c r="B8" s="7"/>
      <c r="C8" s="2"/>
      <c r="D8" s="2"/>
      <c r="E8" s="29" t="s">
        <v>3</v>
      </c>
      <c r="F8" s="30"/>
      <c r="G8" s="30"/>
      <c r="H8" s="30"/>
      <c r="I8" s="30"/>
      <c r="J8" s="30"/>
      <c r="K8" s="31" t="s">
        <v>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2"/>
      <c r="Z8" s="8"/>
      <c r="AA8" s="6"/>
    </row>
    <row r="9" spans="1:28" ht="16.25" customHeight="1" x14ac:dyDescent="0.2">
      <c r="B9" s="7"/>
      <c r="C9" s="2"/>
      <c r="D9" s="2"/>
      <c r="E9" s="29" t="s">
        <v>5</v>
      </c>
      <c r="F9" s="30"/>
      <c r="G9" s="30"/>
      <c r="H9" s="30"/>
      <c r="I9" s="30"/>
      <c r="J9" s="30"/>
      <c r="K9" s="31" t="s">
        <v>6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2"/>
      <c r="Z9" s="8"/>
      <c r="AA9" s="6"/>
    </row>
    <row r="10" spans="1:28" ht="2.75" customHeight="1" x14ac:dyDescent="0.2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6"/>
    </row>
    <row r="11" spans="1:28" ht="0" hidden="1" customHeigh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8" ht="2.75" customHeight="1" x14ac:dyDescent="0.2">
      <c r="B12" s="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8" ht="14.25" customHeight="1" x14ac:dyDescent="0.2"/>
    <row r="14" spans="1:28" ht="2.75" customHeight="1" x14ac:dyDescent="0.2"/>
    <row r="15" spans="1:28" ht="0" hidden="1" customHeight="1" x14ac:dyDescent="0.2"/>
    <row r="16" spans="1:28" ht="17" customHeight="1" x14ac:dyDescent="0.2">
      <c r="B16" s="32" t="s">
        <v>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2:27" ht="2.75" customHeight="1" x14ac:dyDescent="0.2"/>
    <row r="18" spans="2:27" ht="11.5" customHeight="1" x14ac:dyDescent="0.2">
      <c r="B18" s="33" t="s">
        <v>8</v>
      </c>
      <c r="C18" s="34"/>
      <c r="D18" s="34"/>
      <c r="E18" s="34"/>
      <c r="F18" s="35" t="s">
        <v>9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3" t="s">
        <v>10</v>
      </c>
      <c r="V18" s="34"/>
      <c r="W18" s="33" t="s">
        <v>11</v>
      </c>
      <c r="X18" s="34"/>
      <c r="Y18" s="34"/>
      <c r="Z18" s="34"/>
      <c r="AA18" s="34"/>
    </row>
    <row r="19" spans="2:27" ht="11.5" customHeight="1" x14ac:dyDescent="0.2">
      <c r="B19" s="36" t="s">
        <v>12</v>
      </c>
      <c r="C19" s="28"/>
      <c r="D19" s="28"/>
      <c r="E19" s="28"/>
      <c r="F19" s="37" t="s">
        <v>13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38" t="s">
        <v>5</v>
      </c>
      <c r="V19" s="28"/>
      <c r="W19" s="38" t="s">
        <v>5</v>
      </c>
      <c r="X19" s="28"/>
      <c r="Y19" s="28"/>
      <c r="Z19" s="28"/>
      <c r="AA19" s="28"/>
    </row>
    <row r="20" spans="2:27" ht="11.25" customHeight="1" x14ac:dyDescent="0.2">
      <c r="B20" s="39" t="s">
        <v>14</v>
      </c>
      <c r="C20" s="28"/>
      <c r="D20" s="28"/>
      <c r="E20" s="28"/>
      <c r="F20" s="40" t="s">
        <v>15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41">
        <f>'Položky všech ceníků'!AA23</f>
        <v>0</v>
      </c>
      <c r="V20" s="42"/>
      <c r="W20" s="41">
        <f t="shared" ref="W20:W27" si="0">U20</f>
        <v>0</v>
      </c>
      <c r="X20" s="42"/>
      <c r="Y20" s="42"/>
      <c r="Z20" s="42"/>
      <c r="AA20" s="42"/>
    </row>
    <row r="21" spans="2:27" ht="11.5" customHeight="1" x14ac:dyDescent="0.2">
      <c r="B21" s="39" t="s">
        <v>16</v>
      </c>
      <c r="C21" s="28"/>
      <c r="D21" s="28"/>
      <c r="E21" s="28"/>
      <c r="F21" s="40" t="s">
        <v>17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41">
        <f>U20*0.048</f>
        <v>0</v>
      </c>
      <c r="V21" s="42"/>
      <c r="W21" s="41">
        <f t="shared" si="0"/>
        <v>0</v>
      </c>
      <c r="X21" s="42"/>
      <c r="Y21" s="42"/>
      <c r="Z21" s="42"/>
      <c r="AA21" s="42"/>
    </row>
    <row r="22" spans="2:27" ht="11.5" customHeight="1" x14ac:dyDescent="0.2">
      <c r="B22" s="39" t="s">
        <v>18</v>
      </c>
      <c r="C22" s="28"/>
      <c r="D22" s="28"/>
      <c r="E22" s="28"/>
      <c r="F22" s="40" t="s">
        <v>19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41">
        <f>'Položky všech ceníků'!AA57</f>
        <v>0</v>
      </c>
      <c r="V22" s="42"/>
      <c r="W22" s="41">
        <f t="shared" si="0"/>
        <v>0</v>
      </c>
      <c r="X22" s="42"/>
      <c r="Y22" s="42"/>
      <c r="Z22" s="42"/>
      <c r="AA22" s="42"/>
    </row>
    <row r="23" spans="2:27" ht="11.5" customHeight="1" x14ac:dyDescent="0.2">
      <c r="B23" s="39" t="s">
        <v>20</v>
      </c>
      <c r="C23" s="28"/>
      <c r="D23" s="28"/>
      <c r="E23" s="28"/>
      <c r="F23" s="40" t="s">
        <v>21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41">
        <f>U22*0.016</f>
        <v>0</v>
      </c>
      <c r="V23" s="42"/>
      <c r="W23" s="41">
        <f t="shared" si="0"/>
        <v>0</v>
      </c>
      <c r="X23" s="42"/>
      <c r="Y23" s="42"/>
      <c r="Z23" s="42"/>
      <c r="AA23" s="42"/>
    </row>
    <row r="24" spans="2:27" ht="11.25" customHeight="1" x14ac:dyDescent="0.2">
      <c r="B24" s="39" t="s">
        <v>22</v>
      </c>
      <c r="C24" s="28"/>
      <c r="D24" s="28"/>
      <c r="E24" s="28"/>
      <c r="F24" s="40" t="s">
        <v>23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41">
        <f>'Položky všech ceníků'!AA80</f>
        <v>0</v>
      </c>
      <c r="V24" s="42"/>
      <c r="W24" s="41">
        <f t="shared" si="0"/>
        <v>0</v>
      </c>
      <c r="X24" s="42"/>
      <c r="Y24" s="42"/>
      <c r="Z24" s="42"/>
      <c r="AA24" s="42"/>
    </row>
    <row r="25" spans="2:27" ht="11.5" customHeight="1" x14ac:dyDescent="0.2">
      <c r="B25" s="39" t="s">
        <v>24</v>
      </c>
      <c r="C25" s="28"/>
      <c r="D25" s="28"/>
      <c r="E25" s="28"/>
      <c r="F25" s="40" t="s">
        <v>25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41">
        <f>'Položky všech ceníků'!AA116+'Položky všech ceníků'!T124</f>
        <v>0</v>
      </c>
      <c r="V25" s="42"/>
      <c r="W25" s="41">
        <f t="shared" si="0"/>
        <v>0</v>
      </c>
      <c r="X25" s="42"/>
      <c r="Y25" s="42"/>
      <c r="Z25" s="42"/>
      <c r="AA25" s="42"/>
    </row>
    <row r="26" spans="2:27" ht="11.5" customHeight="1" x14ac:dyDescent="0.2">
      <c r="B26" s="39" t="s">
        <v>26</v>
      </c>
      <c r="C26" s="28"/>
      <c r="D26" s="28"/>
      <c r="E26" s="28"/>
      <c r="F26" s="40" t="s">
        <v>27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41">
        <f>U25*0.05</f>
        <v>0</v>
      </c>
      <c r="V26" s="42"/>
      <c r="W26" s="41">
        <f t="shared" si="0"/>
        <v>0</v>
      </c>
      <c r="X26" s="42"/>
      <c r="Y26" s="42"/>
      <c r="Z26" s="42"/>
      <c r="AA26" s="42"/>
    </row>
    <row r="27" spans="2:27" ht="11.5" customHeight="1" x14ac:dyDescent="0.2">
      <c r="B27" s="36" t="s">
        <v>5</v>
      </c>
      <c r="C27" s="28"/>
      <c r="D27" s="28"/>
      <c r="E27" s="28"/>
      <c r="F27" s="37" t="s">
        <v>28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43">
        <f>SUM(U20:V26)</f>
        <v>0</v>
      </c>
      <c r="V27" s="42"/>
      <c r="W27" s="43">
        <f t="shared" si="0"/>
        <v>0</v>
      </c>
      <c r="X27" s="42"/>
      <c r="Y27" s="42"/>
      <c r="Z27" s="42"/>
      <c r="AA27" s="42"/>
    </row>
    <row r="28" spans="2:27" ht="11.25" customHeight="1" x14ac:dyDescent="0.2">
      <c r="B28" s="39" t="s">
        <v>5</v>
      </c>
      <c r="C28" s="28"/>
      <c r="D28" s="28"/>
      <c r="E28" s="28"/>
      <c r="F28" s="40" t="s">
        <v>5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41" t="s">
        <v>5</v>
      </c>
      <c r="V28" s="42"/>
      <c r="W28" s="41" t="s">
        <v>5</v>
      </c>
      <c r="X28" s="42"/>
      <c r="Y28" s="42"/>
      <c r="Z28" s="42"/>
      <c r="AA28" s="42"/>
    </row>
    <row r="29" spans="2:27" ht="11.5" customHeight="1" x14ac:dyDescent="0.2">
      <c r="B29" s="36" t="s">
        <v>29</v>
      </c>
      <c r="C29" s="28"/>
      <c r="D29" s="28"/>
      <c r="E29" s="28"/>
      <c r="F29" s="37" t="s">
        <v>30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43" t="s">
        <v>5</v>
      </c>
      <c r="V29" s="42"/>
      <c r="W29" s="43" t="s">
        <v>5</v>
      </c>
      <c r="X29" s="42"/>
      <c r="Y29" s="42"/>
      <c r="Z29" s="42"/>
      <c r="AA29" s="42"/>
    </row>
    <row r="30" spans="2:27" ht="11.5" customHeight="1" x14ac:dyDescent="0.2">
      <c r="B30" s="39" t="s">
        <v>31</v>
      </c>
      <c r="C30" s="28"/>
      <c r="D30" s="28"/>
      <c r="E30" s="28"/>
      <c r="F30" s="40" t="s">
        <v>32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41">
        <f>U20*0.025</f>
        <v>0</v>
      </c>
      <c r="V30" s="42"/>
      <c r="W30" s="41">
        <f>U30</f>
        <v>0</v>
      </c>
      <c r="X30" s="42"/>
      <c r="Y30" s="42"/>
      <c r="Z30" s="42"/>
      <c r="AA30" s="42"/>
    </row>
    <row r="31" spans="2:27" ht="11.5" customHeight="1" x14ac:dyDescent="0.2">
      <c r="B31" s="36" t="s">
        <v>5</v>
      </c>
      <c r="C31" s="28"/>
      <c r="D31" s="28"/>
      <c r="E31" s="28"/>
      <c r="F31" s="37" t="s">
        <v>33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43">
        <f>SUM(U30)</f>
        <v>0</v>
      </c>
      <c r="V31" s="42"/>
      <c r="W31" s="43">
        <f>U31</f>
        <v>0</v>
      </c>
      <c r="X31" s="42"/>
      <c r="Y31" s="42"/>
      <c r="Z31" s="42"/>
      <c r="AA31" s="42"/>
    </row>
    <row r="32" spans="2:27" ht="11.5" customHeight="1" x14ac:dyDescent="0.2">
      <c r="B32" s="39" t="s">
        <v>5</v>
      </c>
      <c r="C32" s="28"/>
      <c r="D32" s="28"/>
      <c r="E32" s="28"/>
      <c r="F32" s="40" t="s">
        <v>5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41" t="s">
        <v>5</v>
      </c>
      <c r="V32" s="42"/>
      <c r="W32" s="41" t="s">
        <v>5</v>
      </c>
      <c r="X32" s="42"/>
      <c r="Y32" s="42"/>
      <c r="Z32" s="42"/>
      <c r="AA32" s="42"/>
    </row>
    <row r="33" spans="2:27" ht="11.25" customHeight="1" x14ac:dyDescent="0.2">
      <c r="B33" s="44" t="s">
        <v>34</v>
      </c>
      <c r="C33" s="34"/>
      <c r="D33" s="34"/>
      <c r="E33" s="34"/>
      <c r="F33" s="45" t="s">
        <v>35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46">
        <f>U27+U31</f>
        <v>0</v>
      </c>
      <c r="V33" s="47"/>
      <c r="W33" s="46">
        <f>U33</f>
        <v>0</v>
      </c>
      <c r="X33" s="47"/>
      <c r="Y33" s="47"/>
      <c r="Z33" s="47"/>
      <c r="AA33" s="47"/>
    </row>
    <row r="34" spans="2:27" ht="14.25" customHeight="1" x14ac:dyDescent="0.2"/>
    <row r="35" spans="2:27" x14ac:dyDescent="0.2">
      <c r="B35" s="48" t="s">
        <v>5</v>
      </c>
      <c r="C35" s="49"/>
      <c r="D35" s="49"/>
      <c r="E35" s="49"/>
      <c r="F35" s="49"/>
      <c r="G35" s="49"/>
      <c r="H35" s="49"/>
      <c r="J35" s="50" t="s">
        <v>36</v>
      </c>
      <c r="K35" s="49"/>
      <c r="L35" s="49"/>
      <c r="M35" s="49"/>
      <c r="N35" s="50" t="s">
        <v>37</v>
      </c>
      <c r="O35" s="49"/>
      <c r="P35" s="49"/>
      <c r="Q35" s="49"/>
      <c r="R35" s="16" t="s">
        <v>38</v>
      </c>
    </row>
    <row r="36" spans="2:27" x14ac:dyDescent="0.2">
      <c r="B36" s="50" t="s">
        <v>39</v>
      </c>
      <c r="C36" s="49"/>
      <c r="D36" s="49"/>
      <c r="E36" s="49"/>
      <c r="F36" s="49"/>
      <c r="G36" s="49"/>
      <c r="H36" s="49"/>
      <c r="I36" s="15"/>
      <c r="J36" s="51">
        <f>U33</f>
        <v>0</v>
      </c>
      <c r="K36" s="49"/>
      <c r="L36" s="49"/>
      <c r="M36" s="49"/>
      <c r="N36" s="51">
        <f>(J36*1.21)-J36</f>
        <v>0</v>
      </c>
      <c r="O36" s="49"/>
      <c r="P36" s="49"/>
      <c r="Q36" s="49"/>
      <c r="R36" s="25">
        <f>J36+N36</f>
        <v>0</v>
      </c>
    </row>
    <row r="37" spans="2:27" ht="0" hidden="1" customHeight="1" x14ac:dyDescent="0.2"/>
    <row r="38" spans="2:27" ht="3" customHeight="1" x14ac:dyDescent="0.2"/>
    <row r="39" spans="2:27" x14ac:dyDescent="0.2">
      <c r="B39" s="52" t="s">
        <v>40</v>
      </c>
      <c r="C39" s="28"/>
      <c r="D39" s="28"/>
      <c r="E39" s="28"/>
      <c r="F39" s="28"/>
      <c r="G39" s="28"/>
      <c r="H39" s="28"/>
      <c r="J39" s="53">
        <f>J36</f>
        <v>0</v>
      </c>
      <c r="K39" s="28"/>
      <c r="L39" s="28"/>
      <c r="M39" s="28"/>
      <c r="O39" s="53">
        <f>N36</f>
        <v>0</v>
      </c>
      <c r="P39" s="28"/>
      <c r="Q39" s="28"/>
      <c r="R39" s="26">
        <f>R36</f>
        <v>0</v>
      </c>
    </row>
    <row r="40" spans="2:27" ht="2.75" customHeight="1" x14ac:dyDescent="0.2"/>
    <row r="41" spans="2:27" ht="11.25" customHeight="1" x14ac:dyDescent="0.2">
      <c r="B41" s="54" t="s">
        <v>41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2:27" ht="5.75" customHeight="1" x14ac:dyDescent="0.2"/>
    <row r="43" spans="2:27" ht="2.75" customHeight="1" x14ac:dyDescent="0.2"/>
    <row r="44" spans="2:27" ht="12.5" customHeight="1" x14ac:dyDescent="0.2">
      <c r="B44" s="55" t="s">
        <v>42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2:27" ht="11.5" customHeight="1" x14ac:dyDescent="0.2"/>
    <row r="46" spans="2:27" ht="11.5" customHeight="1" x14ac:dyDescent="0.2">
      <c r="B46" s="38" t="s">
        <v>43</v>
      </c>
      <c r="C46" s="28"/>
      <c r="D46" s="28"/>
      <c r="E46" s="28"/>
      <c r="F46" s="28"/>
      <c r="G46" s="37" t="s">
        <v>150</v>
      </c>
      <c r="H46" s="28"/>
      <c r="I46" s="28"/>
      <c r="J46" s="28"/>
      <c r="K46" s="28"/>
    </row>
    <row r="47" spans="2:27" ht="11.5" customHeight="1" x14ac:dyDescent="0.2">
      <c r="B47" s="38" t="s">
        <v>44</v>
      </c>
      <c r="C47" s="28"/>
      <c r="D47" s="28"/>
      <c r="E47" s="28"/>
      <c r="F47" s="28"/>
      <c r="G47" s="37" t="s">
        <v>45</v>
      </c>
      <c r="H47" s="28"/>
      <c r="I47" s="28"/>
      <c r="J47" s="28"/>
      <c r="K47" s="28"/>
    </row>
    <row r="48" spans="2:27" ht="11.25" customHeight="1" x14ac:dyDescent="0.2">
      <c r="B48" s="38" t="s">
        <v>46</v>
      </c>
      <c r="C48" s="28"/>
      <c r="D48" s="28"/>
      <c r="E48" s="28"/>
      <c r="F48" s="28"/>
      <c r="G48" s="37" t="s">
        <v>47</v>
      </c>
      <c r="H48" s="28"/>
      <c r="I48" s="28"/>
      <c r="J48" s="28"/>
      <c r="K48" s="28"/>
    </row>
    <row r="49" ht="0" hidden="1" customHeight="1" x14ac:dyDescent="0.2"/>
  </sheetData>
  <mergeCells count="89">
    <mergeCell ref="B48:F48"/>
    <mergeCell ref="G48:K48"/>
    <mergeCell ref="B41:AA41"/>
    <mergeCell ref="B44:P44"/>
    <mergeCell ref="B46:F46"/>
    <mergeCell ref="G46:K46"/>
    <mergeCell ref="B47:F47"/>
    <mergeCell ref="G47:K47"/>
    <mergeCell ref="B36:H36"/>
    <mergeCell ref="J36:M36"/>
    <mergeCell ref="N36:Q36"/>
    <mergeCell ref="B39:H39"/>
    <mergeCell ref="J39:M39"/>
    <mergeCell ref="O39:Q39"/>
    <mergeCell ref="B33:E33"/>
    <mergeCell ref="F33:T33"/>
    <mergeCell ref="U33:V33"/>
    <mergeCell ref="W33:AA33"/>
    <mergeCell ref="B35:H35"/>
    <mergeCell ref="J35:M35"/>
    <mergeCell ref="N35:Q35"/>
    <mergeCell ref="B31:E31"/>
    <mergeCell ref="F31:T31"/>
    <mergeCell ref="U31:V31"/>
    <mergeCell ref="W31:AA31"/>
    <mergeCell ref="B32:E32"/>
    <mergeCell ref="F32:T32"/>
    <mergeCell ref="U32:V32"/>
    <mergeCell ref="W32:AA32"/>
    <mergeCell ref="B29:E29"/>
    <mergeCell ref="F29:T29"/>
    <mergeCell ref="U29:V29"/>
    <mergeCell ref="W29:AA29"/>
    <mergeCell ref="B30:E30"/>
    <mergeCell ref="F30:T30"/>
    <mergeCell ref="U30:V30"/>
    <mergeCell ref="W30:AA30"/>
    <mergeCell ref="B27:E27"/>
    <mergeCell ref="F27:T27"/>
    <mergeCell ref="U27:V27"/>
    <mergeCell ref="W27:AA27"/>
    <mergeCell ref="B28:E28"/>
    <mergeCell ref="F28:T28"/>
    <mergeCell ref="U28:V28"/>
    <mergeCell ref="W28:AA28"/>
    <mergeCell ref="B25:E25"/>
    <mergeCell ref="F25:T25"/>
    <mergeCell ref="U25:V25"/>
    <mergeCell ref="W25:AA25"/>
    <mergeCell ref="B26:E26"/>
    <mergeCell ref="F26:T26"/>
    <mergeCell ref="U26:V26"/>
    <mergeCell ref="W26:AA26"/>
    <mergeCell ref="B23:E23"/>
    <mergeCell ref="F23:T23"/>
    <mergeCell ref="U23:V23"/>
    <mergeCell ref="W23:AA23"/>
    <mergeCell ref="B24:E24"/>
    <mergeCell ref="F24:T24"/>
    <mergeCell ref="U24:V24"/>
    <mergeCell ref="W24:AA24"/>
    <mergeCell ref="B21:E21"/>
    <mergeCell ref="F21:T21"/>
    <mergeCell ref="U21:V21"/>
    <mergeCell ref="W21:AA21"/>
    <mergeCell ref="B22:E22"/>
    <mergeCell ref="F22:T22"/>
    <mergeCell ref="U22:V22"/>
    <mergeCell ref="W22:AA22"/>
    <mergeCell ref="B19:E19"/>
    <mergeCell ref="F19:T19"/>
    <mergeCell ref="U19:V19"/>
    <mergeCell ref="W19:AA19"/>
    <mergeCell ref="B20:E20"/>
    <mergeCell ref="F20:T20"/>
    <mergeCell ref="U20:V20"/>
    <mergeCell ref="W20:AA20"/>
    <mergeCell ref="E9:J9"/>
    <mergeCell ref="K9:X9"/>
    <mergeCell ref="B16:AA16"/>
    <mergeCell ref="B18:E18"/>
    <mergeCell ref="F18:T18"/>
    <mergeCell ref="U18:V18"/>
    <mergeCell ref="W18:AA18"/>
    <mergeCell ref="A3:AB3"/>
    <mergeCell ref="E7:J7"/>
    <mergeCell ref="K7:X7"/>
    <mergeCell ref="E8:J8"/>
    <mergeCell ref="K8:X8"/>
  </mergeCells>
  <pageMargins left="0" right="0" top="0" bottom="0" header="0" footer="0"/>
  <pageSetup paperSize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31"/>
  <sheetViews>
    <sheetView showGridLines="0" tabSelected="1" zoomScale="150" workbookViewId="0">
      <pane ySplit="4" topLeftCell="A29" activePane="bottomLeft" state="frozen"/>
      <selection pane="bottomLeft" activeCell="N52" sqref="N52:T52"/>
    </sheetView>
  </sheetViews>
  <sheetFormatPr baseColWidth="10" defaultColWidth="8.83203125" defaultRowHeight="15" x14ac:dyDescent="0.2"/>
  <cols>
    <col min="1" max="1" width="0.5" customWidth="1"/>
    <col min="2" max="2" width="1.5" customWidth="1"/>
    <col min="3" max="3" width="4.6640625" customWidth="1"/>
    <col min="4" max="4" width="1.33203125" customWidth="1"/>
    <col min="5" max="5" width="0" hidden="1" customWidth="1"/>
    <col min="6" max="6" width="3.83203125" customWidth="1"/>
    <col min="7" max="7" width="0.33203125" customWidth="1"/>
    <col min="8" max="8" width="3.1640625" customWidth="1"/>
    <col min="9" max="9" width="1.83203125" customWidth="1"/>
    <col min="10" max="10" width="1.5" customWidth="1"/>
    <col min="11" max="11" width="0.83203125" customWidth="1"/>
    <col min="12" max="12" width="0" hidden="1" customWidth="1"/>
    <col min="13" max="13" width="1.5" customWidth="1"/>
    <col min="14" max="14" width="5.1640625" customWidth="1"/>
    <col min="15" max="15" width="5.5" customWidth="1"/>
    <col min="16" max="16" width="1" customWidth="1"/>
    <col min="17" max="17" width="1.5" customWidth="1"/>
    <col min="18" max="18" width="5.5" customWidth="1"/>
    <col min="19" max="19" width="0.83203125" customWidth="1"/>
    <col min="20" max="20" width="20.5" customWidth="1"/>
    <col min="21" max="21" width="10" customWidth="1"/>
    <col min="22" max="22" width="2.5" customWidth="1"/>
    <col min="23" max="23" width="2.6640625" customWidth="1"/>
    <col min="24" max="24" width="9" customWidth="1"/>
    <col min="25" max="25" width="6.33203125" customWidth="1"/>
    <col min="26" max="26" width="0" hidden="1" customWidth="1"/>
    <col min="27" max="27" width="13.33203125" customWidth="1"/>
    <col min="28" max="28" width="0.5" customWidth="1"/>
  </cols>
  <sheetData>
    <row r="1" spans="1:28" ht="2.75" customHeight="1" x14ac:dyDescent="0.2"/>
    <row r="2" spans="1:28" ht="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1.25" customHeight="1" x14ac:dyDescent="0.2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0" hidden="1" customHeight="1" x14ac:dyDescent="0.2"/>
    <row r="5" spans="1:28" ht="2.75" customHeight="1" x14ac:dyDescent="0.2"/>
    <row r="6" spans="1:28" ht="17" customHeight="1" x14ac:dyDescent="0.2">
      <c r="B6" s="32" t="s">
        <v>48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8" ht="2.75" customHeight="1" x14ac:dyDescent="0.2"/>
    <row r="8" spans="1:28" x14ac:dyDescent="0.2">
      <c r="B8" s="57" t="s">
        <v>49</v>
      </c>
      <c r="C8" s="58"/>
      <c r="D8" s="59" t="s">
        <v>50</v>
      </c>
      <c r="E8" s="58"/>
      <c r="F8" s="58"/>
      <c r="G8" s="58"/>
      <c r="H8" s="58"/>
      <c r="I8" s="58"/>
      <c r="J8" s="58"/>
      <c r="K8" s="58"/>
      <c r="L8" s="58"/>
      <c r="M8" s="58"/>
      <c r="N8" s="59" t="s">
        <v>9</v>
      </c>
      <c r="O8" s="58"/>
      <c r="P8" s="58"/>
      <c r="Q8" s="58"/>
      <c r="R8" s="58"/>
      <c r="S8" s="58"/>
      <c r="T8" s="58"/>
      <c r="U8" s="57" t="s">
        <v>51</v>
      </c>
      <c r="V8" s="58"/>
      <c r="W8" s="58"/>
      <c r="X8" s="17" t="s">
        <v>52</v>
      </c>
      <c r="Y8" s="19" t="s">
        <v>53</v>
      </c>
      <c r="Z8" s="57" t="s">
        <v>54</v>
      </c>
      <c r="AA8" s="58"/>
    </row>
    <row r="9" spans="1:28" ht="16.25" customHeight="1" x14ac:dyDescent="0.2">
      <c r="B9" s="39">
        <v>1</v>
      </c>
      <c r="C9" s="28"/>
      <c r="D9" s="40" t="s">
        <v>55</v>
      </c>
      <c r="E9" s="28"/>
      <c r="F9" s="28"/>
      <c r="G9" s="28"/>
      <c r="H9" s="28"/>
      <c r="I9" s="28"/>
      <c r="J9" s="28"/>
      <c r="K9" s="28"/>
      <c r="L9" s="28"/>
      <c r="M9" s="28"/>
      <c r="N9" s="40" t="s">
        <v>172</v>
      </c>
      <c r="O9" s="28"/>
      <c r="P9" s="28"/>
      <c r="Q9" s="28"/>
      <c r="R9" s="28"/>
      <c r="S9" s="28"/>
      <c r="T9" s="28"/>
      <c r="U9" s="56"/>
      <c r="V9" s="28"/>
      <c r="W9" s="28"/>
      <c r="X9" s="13">
        <v>750</v>
      </c>
      <c r="Y9" s="14" t="s">
        <v>57</v>
      </c>
      <c r="Z9" s="56">
        <f>U9*X9</f>
        <v>0</v>
      </c>
      <c r="AA9" s="28"/>
    </row>
    <row r="10" spans="1:28" ht="16.25" customHeight="1" x14ac:dyDescent="0.2">
      <c r="B10" s="39">
        <v>2</v>
      </c>
      <c r="C10" s="28"/>
      <c r="D10" s="40" t="s">
        <v>55</v>
      </c>
      <c r="E10" s="28"/>
      <c r="F10" s="28"/>
      <c r="G10" s="28"/>
      <c r="H10" s="28"/>
      <c r="I10" s="28"/>
      <c r="J10" s="28"/>
      <c r="K10" s="28"/>
      <c r="L10" s="28"/>
      <c r="M10" s="28"/>
      <c r="N10" s="40" t="s">
        <v>167</v>
      </c>
      <c r="O10" s="28"/>
      <c r="P10" s="28"/>
      <c r="Q10" s="28"/>
      <c r="R10" s="28"/>
      <c r="S10" s="28"/>
      <c r="T10" s="28"/>
      <c r="U10" s="56"/>
      <c r="V10" s="28"/>
      <c r="W10" s="28"/>
      <c r="X10" s="65">
        <v>310</v>
      </c>
      <c r="Y10" s="14" t="s">
        <v>57</v>
      </c>
      <c r="Z10" s="56">
        <f>U10*X10</f>
        <v>0</v>
      </c>
      <c r="AA10" s="28"/>
    </row>
    <row r="11" spans="1:28" ht="22.5" customHeight="1" x14ac:dyDescent="0.2">
      <c r="B11" s="39">
        <v>3</v>
      </c>
      <c r="C11" s="28"/>
      <c r="D11" s="40" t="s">
        <v>58</v>
      </c>
      <c r="E11" s="28"/>
      <c r="F11" s="28"/>
      <c r="G11" s="28"/>
      <c r="H11" s="28"/>
      <c r="I11" s="28"/>
      <c r="J11" s="28"/>
      <c r="K11" s="28"/>
      <c r="L11" s="28"/>
      <c r="M11" s="28"/>
      <c r="N11" s="40" t="s">
        <v>59</v>
      </c>
      <c r="O11" s="28"/>
      <c r="P11" s="28"/>
      <c r="Q11" s="28"/>
      <c r="R11" s="28"/>
      <c r="S11" s="28"/>
      <c r="T11" s="28"/>
      <c r="U11" s="56"/>
      <c r="V11" s="56"/>
      <c r="W11" s="56"/>
      <c r="X11" s="13" t="s">
        <v>60</v>
      </c>
      <c r="Y11" s="14" t="s">
        <v>61</v>
      </c>
      <c r="Z11" s="56">
        <f t="shared" ref="Z11:Z22" si="0">U11*X11</f>
        <v>0</v>
      </c>
      <c r="AA11" s="28"/>
    </row>
    <row r="12" spans="1:28" ht="24.75" customHeight="1" x14ac:dyDescent="0.2">
      <c r="B12" s="39">
        <v>4</v>
      </c>
      <c r="C12" s="28"/>
      <c r="D12" s="40" t="s">
        <v>62</v>
      </c>
      <c r="E12" s="28"/>
      <c r="F12" s="28"/>
      <c r="G12" s="28"/>
      <c r="H12" s="28"/>
      <c r="I12" s="28"/>
      <c r="J12" s="28"/>
      <c r="K12" s="28"/>
      <c r="L12" s="28"/>
      <c r="M12" s="28"/>
      <c r="N12" s="40" t="s">
        <v>63</v>
      </c>
      <c r="O12" s="28"/>
      <c r="P12" s="28"/>
      <c r="Q12" s="28"/>
      <c r="R12" s="28"/>
      <c r="S12" s="28"/>
      <c r="T12" s="28"/>
      <c r="U12" s="56"/>
      <c r="V12" s="56"/>
      <c r="W12" s="56"/>
      <c r="X12" s="13" t="s">
        <v>64</v>
      </c>
      <c r="Y12" s="14" t="s">
        <v>61</v>
      </c>
      <c r="Z12" s="56">
        <f t="shared" si="0"/>
        <v>0</v>
      </c>
      <c r="AA12" s="28"/>
    </row>
    <row r="13" spans="1:28" ht="27" customHeight="1" x14ac:dyDescent="0.2">
      <c r="B13" s="39">
        <v>5</v>
      </c>
      <c r="C13" s="28"/>
      <c r="D13" s="40" t="s">
        <v>65</v>
      </c>
      <c r="E13" s="28"/>
      <c r="F13" s="28"/>
      <c r="G13" s="28"/>
      <c r="H13" s="28"/>
      <c r="I13" s="28"/>
      <c r="J13" s="28"/>
      <c r="K13" s="28"/>
      <c r="L13" s="28"/>
      <c r="M13" s="28"/>
      <c r="N13" s="40" t="s">
        <v>66</v>
      </c>
      <c r="O13" s="28"/>
      <c r="P13" s="28"/>
      <c r="Q13" s="28"/>
      <c r="R13" s="28"/>
      <c r="S13" s="28"/>
      <c r="T13" s="28"/>
      <c r="U13" s="56"/>
      <c r="V13" s="56"/>
      <c r="W13" s="56"/>
      <c r="X13" s="13" t="s">
        <v>67</v>
      </c>
      <c r="Y13" s="14" t="s">
        <v>61</v>
      </c>
      <c r="Z13" s="56">
        <f t="shared" si="0"/>
        <v>0</v>
      </c>
      <c r="AA13" s="28"/>
    </row>
    <row r="14" spans="1:28" x14ac:dyDescent="0.2">
      <c r="B14" s="39">
        <v>6</v>
      </c>
      <c r="C14" s="28"/>
      <c r="D14" s="40" t="s">
        <v>68</v>
      </c>
      <c r="E14" s="28"/>
      <c r="F14" s="28"/>
      <c r="G14" s="28"/>
      <c r="H14" s="28"/>
      <c r="I14" s="28"/>
      <c r="J14" s="28"/>
      <c r="K14" s="28"/>
      <c r="L14" s="28"/>
      <c r="M14" s="28"/>
      <c r="N14" s="40" t="s">
        <v>69</v>
      </c>
      <c r="O14" s="28"/>
      <c r="P14" s="28"/>
      <c r="Q14" s="28"/>
      <c r="R14" s="28"/>
      <c r="S14" s="28"/>
      <c r="T14" s="28"/>
      <c r="U14" s="56"/>
      <c r="V14" s="56"/>
      <c r="W14" s="56"/>
      <c r="X14" s="13" t="s">
        <v>64</v>
      </c>
      <c r="Y14" s="14" t="s">
        <v>61</v>
      </c>
      <c r="Z14" s="56">
        <f t="shared" si="0"/>
        <v>0</v>
      </c>
      <c r="AA14" s="28"/>
    </row>
    <row r="15" spans="1:28" x14ac:dyDescent="0.2">
      <c r="B15" s="39">
        <v>7</v>
      </c>
      <c r="C15" s="28"/>
      <c r="D15" s="40" t="s">
        <v>70</v>
      </c>
      <c r="E15" s="28"/>
      <c r="F15" s="28"/>
      <c r="G15" s="28"/>
      <c r="H15" s="28"/>
      <c r="I15" s="28"/>
      <c r="J15" s="28"/>
      <c r="K15" s="28"/>
      <c r="L15" s="28"/>
      <c r="M15" s="28"/>
      <c r="N15" s="40" t="s">
        <v>71</v>
      </c>
      <c r="O15" s="28"/>
      <c r="P15" s="28"/>
      <c r="Q15" s="28"/>
      <c r="R15" s="28"/>
      <c r="S15" s="28"/>
      <c r="T15" s="28"/>
      <c r="U15" s="56"/>
      <c r="V15" s="56"/>
      <c r="W15" s="56"/>
      <c r="X15" s="13" t="s">
        <v>64</v>
      </c>
      <c r="Y15" s="14" t="s">
        <v>61</v>
      </c>
      <c r="Z15" s="56">
        <f t="shared" si="0"/>
        <v>0</v>
      </c>
      <c r="AA15" s="28"/>
    </row>
    <row r="16" spans="1:28" x14ac:dyDescent="0.2">
      <c r="B16" s="39">
        <v>8</v>
      </c>
      <c r="C16" s="28"/>
      <c r="D16" s="40" t="s">
        <v>72</v>
      </c>
      <c r="E16" s="28"/>
      <c r="F16" s="28"/>
      <c r="G16" s="28"/>
      <c r="H16" s="28"/>
      <c r="I16" s="28"/>
      <c r="J16" s="28"/>
      <c r="K16" s="28"/>
      <c r="L16" s="28"/>
      <c r="M16" s="28"/>
      <c r="N16" s="40" t="s">
        <v>73</v>
      </c>
      <c r="O16" s="28"/>
      <c r="P16" s="28"/>
      <c r="Q16" s="28"/>
      <c r="R16" s="28"/>
      <c r="S16" s="28"/>
      <c r="T16" s="28"/>
      <c r="U16" s="56"/>
      <c r="V16" s="56"/>
      <c r="W16" s="56"/>
      <c r="X16" s="13" t="s">
        <v>64</v>
      </c>
      <c r="Y16" s="14" t="s">
        <v>61</v>
      </c>
      <c r="Z16" s="56">
        <f t="shared" si="0"/>
        <v>0</v>
      </c>
      <c r="AA16" s="28"/>
    </row>
    <row r="17" spans="2:27" x14ac:dyDescent="0.2">
      <c r="B17" s="39">
        <v>9</v>
      </c>
      <c r="C17" s="28"/>
      <c r="D17" s="40" t="s">
        <v>74</v>
      </c>
      <c r="E17" s="28"/>
      <c r="F17" s="28"/>
      <c r="G17" s="28"/>
      <c r="H17" s="28"/>
      <c r="I17" s="28"/>
      <c r="J17" s="28"/>
      <c r="K17" s="28"/>
      <c r="L17" s="28"/>
      <c r="M17" s="28"/>
      <c r="N17" s="40" t="s">
        <v>75</v>
      </c>
      <c r="O17" s="28"/>
      <c r="P17" s="28"/>
      <c r="Q17" s="28"/>
      <c r="R17" s="28"/>
      <c r="S17" s="28"/>
      <c r="T17" s="28"/>
      <c r="U17" s="56"/>
      <c r="V17" s="56"/>
      <c r="W17" s="56"/>
      <c r="X17" s="13" t="s">
        <v>64</v>
      </c>
      <c r="Y17" s="14" t="s">
        <v>61</v>
      </c>
      <c r="Z17" s="56">
        <f t="shared" si="0"/>
        <v>0</v>
      </c>
      <c r="AA17" s="28"/>
    </row>
    <row r="18" spans="2:27" ht="23.25" customHeight="1" x14ac:dyDescent="0.2">
      <c r="B18" s="39">
        <v>10</v>
      </c>
      <c r="C18" s="28"/>
      <c r="D18" s="40" t="s">
        <v>76</v>
      </c>
      <c r="E18" s="28"/>
      <c r="F18" s="28"/>
      <c r="G18" s="28"/>
      <c r="H18" s="28"/>
      <c r="I18" s="28"/>
      <c r="J18" s="28"/>
      <c r="K18" s="28"/>
      <c r="L18" s="28"/>
      <c r="M18" s="28"/>
      <c r="N18" s="40" t="s">
        <v>77</v>
      </c>
      <c r="O18" s="28"/>
      <c r="P18" s="28"/>
      <c r="Q18" s="28"/>
      <c r="R18" s="28"/>
      <c r="S18" s="28"/>
      <c r="T18" s="28"/>
      <c r="U18" s="56"/>
      <c r="V18" s="56"/>
      <c r="W18" s="56"/>
      <c r="X18" s="13" t="s">
        <v>56</v>
      </c>
      <c r="Y18" s="14" t="s">
        <v>57</v>
      </c>
      <c r="Z18" s="56">
        <f t="shared" si="0"/>
        <v>0</v>
      </c>
      <c r="AA18" s="28"/>
    </row>
    <row r="19" spans="2:27" x14ac:dyDescent="0.2">
      <c r="B19" s="39">
        <v>11</v>
      </c>
      <c r="C19" s="28"/>
      <c r="D19" s="40" t="s">
        <v>78</v>
      </c>
      <c r="E19" s="28"/>
      <c r="F19" s="28"/>
      <c r="G19" s="28"/>
      <c r="H19" s="28"/>
      <c r="I19" s="28"/>
      <c r="J19" s="28"/>
      <c r="K19" s="28"/>
      <c r="L19" s="28"/>
      <c r="M19" s="28"/>
      <c r="N19" s="40" t="s">
        <v>79</v>
      </c>
      <c r="O19" s="28"/>
      <c r="P19" s="28"/>
      <c r="Q19" s="28"/>
      <c r="R19" s="28"/>
      <c r="S19" s="28"/>
      <c r="T19" s="28"/>
      <c r="U19" s="56"/>
      <c r="V19" s="56"/>
      <c r="W19" s="56"/>
      <c r="X19" s="13" t="s">
        <v>64</v>
      </c>
      <c r="Y19" s="14" t="s">
        <v>57</v>
      </c>
      <c r="Z19" s="56">
        <f t="shared" si="0"/>
        <v>0</v>
      </c>
      <c r="AA19" s="28"/>
    </row>
    <row r="20" spans="2:27" x14ac:dyDescent="0.2">
      <c r="B20" s="39">
        <v>12</v>
      </c>
      <c r="C20" s="28"/>
      <c r="D20" s="40" t="s">
        <v>80</v>
      </c>
      <c r="E20" s="28"/>
      <c r="F20" s="28"/>
      <c r="G20" s="28"/>
      <c r="H20" s="28"/>
      <c r="I20" s="28"/>
      <c r="J20" s="28"/>
      <c r="K20" s="28"/>
      <c r="L20" s="28"/>
      <c r="M20" s="28"/>
      <c r="N20" s="40" t="s">
        <v>81</v>
      </c>
      <c r="O20" s="28"/>
      <c r="P20" s="28"/>
      <c r="Q20" s="28"/>
      <c r="R20" s="28"/>
      <c r="S20" s="28"/>
      <c r="T20" s="28"/>
      <c r="U20" s="56"/>
      <c r="V20" s="56"/>
      <c r="W20" s="56"/>
      <c r="X20" s="13">
        <v>36</v>
      </c>
      <c r="Y20" s="14" t="s">
        <v>57</v>
      </c>
      <c r="Z20" s="56">
        <f t="shared" si="0"/>
        <v>0</v>
      </c>
      <c r="AA20" s="28"/>
    </row>
    <row r="21" spans="2:27" x14ac:dyDescent="0.2">
      <c r="B21" s="39">
        <v>13</v>
      </c>
      <c r="C21" s="28"/>
      <c r="D21" s="40" t="s">
        <v>82</v>
      </c>
      <c r="E21" s="28"/>
      <c r="F21" s="28"/>
      <c r="G21" s="28"/>
      <c r="H21" s="28"/>
      <c r="I21" s="28"/>
      <c r="J21" s="28"/>
      <c r="K21" s="28"/>
      <c r="L21" s="28"/>
      <c r="M21" s="28"/>
      <c r="N21" s="40" t="s">
        <v>161</v>
      </c>
      <c r="O21" s="28"/>
      <c r="P21" s="28"/>
      <c r="Q21" s="28"/>
      <c r="R21" s="28"/>
      <c r="S21" s="28"/>
      <c r="T21" s="28"/>
      <c r="U21" s="56"/>
      <c r="V21" s="56"/>
      <c r="W21" s="56"/>
      <c r="X21" s="13">
        <v>210</v>
      </c>
      <c r="Y21" s="14" t="s">
        <v>57</v>
      </c>
      <c r="Z21" s="56">
        <f t="shared" si="0"/>
        <v>0</v>
      </c>
      <c r="AA21" s="28"/>
    </row>
    <row r="22" spans="2:27" x14ac:dyDescent="0.2">
      <c r="B22" s="39">
        <v>14</v>
      </c>
      <c r="C22" s="28"/>
      <c r="D22" s="40" t="s">
        <v>83</v>
      </c>
      <c r="E22" s="28"/>
      <c r="F22" s="28"/>
      <c r="G22" s="28"/>
      <c r="H22" s="28"/>
      <c r="I22" s="28"/>
      <c r="J22" s="28"/>
      <c r="K22" s="28"/>
      <c r="L22" s="28"/>
      <c r="M22" s="28"/>
      <c r="N22" s="40" t="s">
        <v>84</v>
      </c>
      <c r="O22" s="28"/>
      <c r="P22" s="28"/>
      <c r="Q22" s="28"/>
      <c r="R22" s="28"/>
      <c r="S22" s="28"/>
      <c r="T22" s="28"/>
      <c r="U22" s="60"/>
      <c r="V22" s="60"/>
      <c r="W22" s="60"/>
      <c r="X22" s="13" t="s">
        <v>85</v>
      </c>
      <c r="Y22" s="14" t="s">
        <v>61</v>
      </c>
      <c r="Z22" s="56">
        <f t="shared" si="0"/>
        <v>0</v>
      </c>
      <c r="AA22" s="28"/>
    </row>
    <row r="23" spans="2:27" ht="18.75" customHeight="1" x14ac:dyDescent="0.2">
      <c r="B23" s="61" t="s">
        <v>151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18"/>
      <c r="AA23" s="23">
        <f>SUM(Z9:AA22)</f>
        <v>0</v>
      </c>
    </row>
    <row r="24" spans="2:27" ht="6" customHeight="1" x14ac:dyDescent="0.2"/>
    <row r="25" spans="2:27" ht="2.75" customHeight="1" x14ac:dyDescent="0.2"/>
    <row r="26" spans="2:27" ht="11.25" customHeight="1" x14ac:dyDescent="0.2">
      <c r="B26" s="37" t="s">
        <v>86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ht="1.5" customHeight="1" x14ac:dyDescent="0.2"/>
    <row r="28" spans="2:27" ht="11.25" customHeight="1" x14ac:dyDescent="0.2">
      <c r="C28" s="39" t="s">
        <v>87</v>
      </c>
      <c r="D28" s="28"/>
      <c r="F28" s="41">
        <f>AA23</f>
        <v>0</v>
      </c>
      <c r="G28" s="28"/>
      <c r="H28" s="28"/>
      <c r="I28" s="28"/>
      <c r="J28" s="28"/>
      <c r="K28" s="40"/>
      <c r="L28" s="28"/>
      <c r="M28" s="28"/>
      <c r="N28" s="28"/>
      <c r="O28" s="28"/>
      <c r="P28" s="28"/>
      <c r="Q28" s="28"/>
      <c r="R28" s="28"/>
    </row>
    <row r="29" spans="2:27" ht="10" customHeight="1" x14ac:dyDescent="0.2"/>
    <row r="30" spans="2:27" ht="11.5" customHeight="1" x14ac:dyDescent="0.2">
      <c r="B30" s="48" t="s">
        <v>5</v>
      </c>
      <c r="C30" s="49"/>
      <c r="D30" s="49"/>
      <c r="E30" s="49"/>
      <c r="F30" s="49"/>
      <c r="G30" s="49"/>
      <c r="H30" s="49"/>
      <c r="J30" s="50" t="s">
        <v>10</v>
      </c>
      <c r="K30" s="49"/>
      <c r="L30" s="49"/>
      <c r="M30" s="49"/>
      <c r="N30" s="49"/>
      <c r="O30" s="49"/>
      <c r="P30" s="49"/>
    </row>
    <row r="31" spans="2:27" ht="11.25" customHeight="1" x14ac:dyDescent="0.2">
      <c r="B31" s="50" t="s">
        <v>11</v>
      </c>
      <c r="C31" s="49"/>
      <c r="D31" s="49"/>
      <c r="E31" s="49"/>
      <c r="F31" s="49"/>
      <c r="G31" s="49"/>
      <c r="H31" s="49"/>
      <c r="I31" s="15"/>
      <c r="J31" s="51">
        <f>AA23</f>
        <v>0</v>
      </c>
      <c r="K31" s="49"/>
      <c r="L31" s="49"/>
      <c r="M31" s="49"/>
      <c r="N31" s="49"/>
      <c r="O31" s="49"/>
      <c r="P31" s="49"/>
    </row>
    <row r="32" spans="2:27" ht="0" hidden="1" customHeight="1" x14ac:dyDescent="0.2"/>
    <row r="33" spans="2:27" ht="3" customHeight="1" x14ac:dyDescent="0.2"/>
    <row r="34" spans="2:27" ht="11.25" customHeight="1" x14ac:dyDescent="0.2">
      <c r="B34" s="52" t="s">
        <v>40</v>
      </c>
      <c r="C34" s="28"/>
      <c r="D34" s="28"/>
      <c r="E34" s="28"/>
      <c r="F34" s="28"/>
      <c r="G34" s="28"/>
      <c r="H34" s="28"/>
      <c r="J34" s="53">
        <f>AA23</f>
        <v>0</v>
      </c>
      <c r="K34" s="28"/>
      <c r="L34" s="28"/>
      <c r="M34" s="28"/>
      <c r="N34" s="28"/>
      <c r="O34" s="28"/>
      <c r="P34" s="28"/>
    </row>
    <row r="35" spans="2:27" ht="5.75" customHeight="1" x14ac:dyDescent="0.2"/>
    <row r="36" spans="2:27" ht="2.75" customHeight="1" x14ac:dyDescent="0.2"/>
    <row r="37" spans="2:27" ht="17" customHeight="1" x14ac:dyDescent="0.2">
      <c r="B37" s="32" t="s">
        <v>88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2:27" ht="2.75" customHeight="1" x14ac:dyDescent="0.2"/>
    <row r="39" spans="2:27" x14ac:dyDescent="0.2">
      <c r="B39" s="57" t="s">
        <v>49</v>
      </c>
      <c r="C39" s="58"/>
      <c r="D39" s="59" t="s">
        <v>50</v>
      </c>
      <c r="E39" s="58"/>
      <c r="F39" s="58"/>
      <c r="G39" s="58"/>
      <c r="H39" s="58"/>
      <c r="I39" s="58"/>
      <c r="J39" s="58"/>
      <c r="K39" s="58"/>
      <c r="L39" s="58"/>
      <c r="M39" s="58"/>
      <c r="N39" s="59" t="s">
        <v>9</v>
      </c>
      <c r="O39" s="58"/>
      <c r="P39" s="58"/>
      <c r="Q39" s="58"/>
      <c r="R39" s="58"/>
      <c r="S39" s="58"/>
      <c r="T39" s="58"/>
      <c r="U39" s="57" t="s">
        <v>51</v>
      </c>
      <c r="V39" s="58"/>
      <c r="W39" s="58"/>
      <c r="X39" s="17" t="s">
        <v>52</v>
      </c>
      <c r="Y39" s="19" t="s">
        <v>53</v>
      </c>
      <c r="Z39" s="57" t="s">
        <v>54</v>
      </c>
      <c r="AA39" s="58"/>
    </row>
    <row r="40" spans="2:27" x14ac:dyDescent="0.2">
      <c r="B40" s="39">
        <v>1</v>
      </c>
      <c r="C40" s="28"/>
      <c r="D40" s="40" t="s">
        <v>89</v>
      </c>
      <c r="E40" s="28"/>
      <c r="F40" s="28"/>
      <c r="G40" s="28"/>
      <c r="H40" s="28"/>
      <c r="I40" s="28"/>
      <c r="J40" s="28"/>
      <c r="K40" s="28"/>
      <c r="L40" s="28"/>
      <c r="M40" s="28"/>
      <c r="N40" s="40" t="s">
        <v>90</v>
      </c>
      <c r="O40" s="28"/>
      <c r="P40" s="28"/>
      <c r="Q40" s="28"/>
      <c r="R40" s="28"/>
      <c r="S40" s="28"/>
      <c r="T40" s="28"/>
      <c r="U40" s="56"/>
      <c r="V40" s="28"/>
      <c r="W40" s="28"/>
      <c r="X40" s="13">
        <v>180</v>
      </c>
      <c r="Y40" s="14" t="s">
        <v>57</v>
      </c>
      <c r="Z40" s="56">
        <f>U40*X40</f>
        <v>0</v>
      </c>
      <c r="AA40" s="28"/>
    </row>
    <row r="41" spans="2:27" x14ac:dyDescent="0.2">
      <c r="B41" s="39">
        <v>2</v>
      </c>
      <c r="C41" s="28"/>
      <c r="D41" s="40" t="s">
        <v>91</v>
      </c>
      <c r="E41" s="28"/>
      <c r="F41" s="28"/>
      <c r="G41" s="28"/>
      <c r="H41" s="28"/>
      <c r="I41" s="28"/>
      <c r="J41" s="28"/>
      <c r="K41" s="28"/>
      <c r="L41" s="28"/>
      <c r="M41" s="28"/>
      <c r="N41" s="40" t="s">
        <v>92</v>
      </c>
      <c r="O41" s="28"/>
      <c r="P41" s="28"/>
      <c r="Q41" s="28"/>
      <c r="R41" s="28"/>
      <c r="S41" s="28"/>
      <c r="T41" s="28"/>
      <c r="U41" s="56"/>
      <c r="V41" s="28"/>
      <c r="W41" s="28"/>
      <c r="X41" s="13">
        <v>10</v>
      </c>
      <c r="Y41" s="14" t="s">
        <v>61</v>
      </c>
      <c r="Z41" s="56">
        <f t="shared" ref="Z41:Z56" si="1">U41*X41</f>
        <v>0</v>
      </c>
      <c r="AA41" s="28"/>
    </row>
    <row r="42" spans="2:27" x14ac:dyDescent="0.2">
      <c r="B42" s="39">
        <v>3</v>
      </c>
      <c r="C42" s="28"/>
      <c r="D42" s="40" t="s">
        <v>93</v>
      </c>
      <c r="E42" s="28"/>
      <c r="F42" s="28"/>
      <c r="G42" s="28"/>
      <c r="H42" s="28"/>
      <c r="I42" s="28"/>
      <c r="J42" s="28"/>
      <c r="K42" s="28"/>
      <c r="L42" s="28"/>
      <c r="M42" s="28"/>
      <c r="N42" s="40" t="s">
        <v>94</v>
      </c>
      <c r="O42" s="28"/>
      <c r="P42" s="28"/>
      <c r="Q42" s="28"/>
      <c r="R42" s="28"/>
      <c r="S42" s="28"/>
      <c r="T42" s="28"/>
      <c r="U42" s="56"/>
      <c r="V42" s="28"/>
      <c r="W42" s="28"/>
      <c r="X42" s="13">
        <v>180</v>
      </c>
      <c r="Y42" s="14" t="s">
        <v>57</v>
      </c>
      <c r="Z42" s="56">
        <f t="shared" si="1"/>
        <v>0</v>
      </c>
      <c r="AA42" s="28"/>
    </row>
    <row r="43" spans="2:27" x14ac:dyDescent="0.2">
      <c r="B43" s="39">
        <v>4</v>
      </c>
      <c r="C43" s="28"/>
      <c r="D43" s="40" t="s">
        <v>95</v>
      </c>
      <c r="E43" s="28"/>
      <c r="F43" s="28"/>
      <c r="G43" s="28"/>
      <c r="H43" s="28"/>
      <c r="I43" s="28"/>
      <c r="J43" s="28"/>
      <c r="K43" s="28"/>
      <c r="L43" s="28"/>
      <c r="M43" s="28"/>
      <c r="N43" s="40" t="s">
        <v>96</v>
      </c>
      <c r="O43" s="28"/>
      <c r="P43" s="28"/>
      <c r="Q43" s="28"/>
      <c r="R43" s="28"/>
      <c r="S43" s="28"/>
      <c r="T43" s="28"/>
      <c r="U43" s="56"/>
      <c r="V43" s="28"/>
      <c r="W43" s="28"/>
      <c r="X43" s="13">
        <v>0.18</v>
      </c>
      <c r="Y43" s="14" t="s">
        <v>97</v>
      </c>
      <c r="Z43" s="56">
        <f t="shared" si="1"/>
        <v>0</v>
      </c>
      <c r="AA43" s="28"/>
    </row>
    <row r="44" spans="2:27" x14ac:dyDescent="0.2">
      <c r="B44" s="39">
        <v>5</v>
      </c>
      <c r="C44" s="28"/>
      <c r="D44" s="40" t="s">
        <v>98</v>
      </c>
      <c r="E44" s="28"/>
      <c r="F44" s="28"/>
      <c r="G44" s="28"/>
      <c r="H44" s="28"/>
      <c r="I44" s="28"/>
      <c r="J44" s="28"/>
      <c r="K44" s="28"/>
      <c r="L44" s="28"/>
      <c r="M44" s="28"/>
      <c r="N44" s="40" t="s">
        <v>99</v>
      </c>
      <c r="O44" s="28"/>
      <c r="P44" s="28"/>
      <c r="Q44" s="28"/>
      <c r="R44" s="28"/>
      <c r="S44" s="28"/>
      <c r="T44" s="28"/>
      <c r="U44" s="56"/>
      <c r="V44" s="28"/>
      <c r="W44" s="28"/>
      <c r="X44" s="13" t="s">
        <v>100</v>
      </c>
      <c r="Y44" s="14" t="s">
        <v>101</v>
      </c>
      <c r="Z44" s="56">
        <f t="shared" si="1"/>
        <v>0</v>
      </c>
      <c r="AA44" s="28"/>
    </row>
    <row r="45" spans="2:27" x14ac:dyDescent="0.2">
      <c r="B45" s="39">
        <v>6</v>
      </c>
      <c r="C45" s="28"/>
      <c r="D45" s="40" t="s">
        <v>98</v>
      </c>
      <c r="E45" s="28"/>
      <c r="F45" s="28"/>
      <c r="G45" s="28"/>
      <c r="H45" s="28"/>
      <c r="I45" s="28"/>
      <c r="J45" s="28"/>
      <c r="K45" s="28"/>
      <c r="L45" s="28"/>
      <c r="M45" s="28"/>
      <c r="N45" s="40" t="s">
        <v>102</v>
      </c>
      <c r="O45" s="28"/>
      <c r="P45" s="28"/>
      <c r="Q45" s="28"/>
      <c r="R45" s="28"/>
      <c r="S45" s="28"/>
      <c r="T45" s="28"/>
      <c r="U45" s="56"/>
      <c r="V45" s="28"/>
      <c r="W45" s="28"/>
      <c r="X45" s="13" t="s">
        <v>103</v>
      </c>
      <c r="Y45" s="14" t="s">
        <v>101</v>
      </c>
      <c r="Z45" s="56">
        <f t="shared" si="1"/>
        <v>0</v>
      </c>
      <c r="AA45" s="28"/>
    </row>
    <row r="46" spans="2:27" x14ac:dyDescent="0.2">
      <c r="B46" s="39">
        <v>7</v>
      </c>
      <c r="C46" s="28"/>
      <c r="D46" s="40" t="s">
        <v>98</v>
      </c>
      <c r="E46" s="28"/>
      <c r="F46" s="28"/>
      <c r="G46" s="28"/>
      <c r="H46" s="28"/>
      <c r="I46" s="28"/>
      <c r="J46" s="28"/>
      <c r="K46" s="28"/>
      <c r="L46" s="28"/>
      <c r="M46" s="28"/>
      <c r="N46" s="40" t="s">
        <v>164</v>
      </c>
      <c r="O46" s="28"/>
      <c r="P46" s="28"/>
      <c r="Q46" s="28"/>
      <c r="R46" s="28"/>
      <c r="S46" s="28"/>
      <c r="T46" s="28"/>
      <c r="U46" s="56"/>
      <c r="V46" s="28"/>
      <c r="W46" s="28"/>
      <c r="X46" s="13">
        <v>0</v>
      </c>
      <c r="Y46" s="14" t="s">
        <v>165</v>
      </c>
      <c r="Z46" s="56">
        <f t="shared" si="1"/>
        <v>0</v>
      </c>
      <c r="AA46" s="28"/>
    </row>
    <row r="47" spans="2:27" x14ac:dyDescent="0.2">
      <c r="B47" s="39">
        <v>8</v>
      </c>
      <c r="C47" s="28"/>
      <c r="D47" s="40" t="s">
        <v>98</v>
      </c>
      <c r="E47" s="28"/>
      <c r="F47" s="28"/>
      <c r="G47" s="28"/>
      <c r="H47" s="28"/>
      <c r="I47" s="28"/>
      <c r="J47" s="28"/>
      <c r="K47" s="28"/>
      <c r="L47" s="28"/>
      <c r="M47" s="28"/>
      <c r="N47" s="40" t="s">
        <v>163</v>
      </c>
      <c r="O47" s="28"/>
      <c r="P47" s="28"/>
      <c r="Q47" s="28"/>
      <c r="R47" s="28"/>
      <c r="S47" s="28"/>
      <c r="T47" s="28"/>
      <c r="U47" s="56"/>
      <c r="V47" s="28"/>
      <c r="W47" s="28"/>
      <c r="X47" s="13">
        <v>78</v>
      </c>
      <c r="Y47" s="14" t="s">
        <v>165</v>
      </c>
      <c r="Z47" s="56">
        <f t="shared" ref="Z47:Z48" si="2">U47*X47</f>
        <v>0</v>
      </c>
      <c r="AA47" s="28"/>
    </row>
    <row r="48" spans="2:27" x14ac:dyDescent="0.2">
      <c r="B48" s="39">
        <v>9</v>
      </c>
      <c r="C48" s="28"/>
      <c r="D48" s="40" t="s">
        <v>98</v>
      </c>
      <c r="E48" s="28"/>
      <c r="F48" s="28"/>
      <c r="G48" s="28"/>
      <c r="H48" s="28"/>
      <c r="I48" s="28"/>
      <c r="J48" s="28"/>
      <c r="K48" s="28"/>
      <c r="L48" s="28"/>
      <c r="M48" s="28"/>
      <c r="N48" s="40" t="s">
        <v>162</v>
      </c>
      <c r="O48" s="28"/>
      <c r="P48" s="28"/>
      <c r="Q48" s="28"/>
      <c r="R48" s="28"/>
      <c r="S48" s="28"/>
      <c r="T48" s="28"/>
      <c r="U48" s="56"/>
      <c r="V48" s="28"/>
      <c r="W48" s="28"/>
      <c r="X48" s="13">
        <v>310</v>
      </c>
      <c r="Y48" s="14" t="s">
        <v>57</v>
      </c>
      <c r="Z48" s="56">
        <f t="shared" si="2"/>
        <v>0</v>
      </c>
      <c r="AA48" s="28"/>
    </row>
    <row r="49" spans="2:27" x14ac:dyDescent="0.2">
      <c r="B49" s="39">
        <v>10</v>
      </c>
      <c r="C49" s="28"/>
      <c r="D49" s="40" t="s">
        <v>98</v>
      </c>
      <c r="E49" s="28"/>
      <c r="F49" s="28"/>
      <c r="G49" s="28"/>
      <c r="H49" s="28"/>
      <c r="I49" s="28"/>
      <c r="J49" s="28"/>
      <c r="K49" s="28"/>
      <c r="L49" s="28"/>
      <c r="M49" s="28"/>
      <c r="N49" s="40" t="s">
        <v>157</v>
      </c>
      <c r="O49" s="28"/>
      <c r="P49" s="28"/>
      <c r="Q49" s="28"/>
      <c r="R49" s="28"/>
      <c r="S49" s="28"/>
      <c r="T49" s="28"/>
      <c r="U49" s="56"/>
      <c r="V49" s="28"/>
      <c r="W49" s="28"/>
      <c r="X49" s="13">
        <v>8</v>
      </c>
      <c r="Y49" s="14" t="s">
        <v>158</v>
      </c>
      <c r="Z49" s="56">
        <f t="shared" ref="Z49" si="3">U49*X49</f>
        <v>0</v>
      </c>
      <c r="AA49" s="28"/>
    </row>
    <row r="50" spans="2:27" x14ac:dyDescent="0.2">
      <c r="B50" s="39">
        <v>11</v>
      </c>
      <c r="C50" s="28"/>
      <c r="D50" s="40" t="s">
        <v>104</v>
      </c>
      <c r="E50" s="28"/>
      <c r="F50" s="28"/>
      <c r="G50" s="28"/>
      <c r="H50" s="28"/>
      <c r="I50" s="28"/>
      <c r="J50" s="28"/>
      <c r="K50" s="28"/>
      <c r="L50" s="28"/>
      <c r="M50" s="28"/>
      <c r="N50" s="40" t="s">
        <v>105</v>
      </c>
      <c r="O50" s="28"/>
      <c r="P50" s="28"/>
      <c r="Q50" s="28"/>
      <c r="R50" s="28"/>
      <c r="S50" s="28"/>
      <c r="T50" s="28"/>
      <c r="U50" s="56"/>
      <c r="V50" s="28"/>
      <c r="W50" s="28"/>
      <c r="X50" s="13" t="s">
        <v>103</v>
      </c>
      <c r="Y50" s="14" t="s">
        <v>101</v>
      </c>
      <c r="Z50" s="56">
        <f t="shared" si="1"/>
        <v>0</v>
      </c>
      <c r="AA50" s="28"/>
    </row>
    <row r="51" spans="2:27" x14ac:dyDescent="0.2">
      <c r="B51" s="39">
        <v>12</v>
      </c>
      <c r="C51" s="28"/>
      <c r="D51" s="40" t="s">
        <v>104</v>
      </c>
      <c r="E51" s="28"/>
      <c r="F51" s="28"/>
      <c r="G51" s="28"/>
      <c r="H51" s="28"/>
      <c r="I51" s="28"/>
      <c r="J51" s="28"/>
      <c r="K51" s="28"/>
      <c r="L51" s="28"/>
      <c r="M51" s="28"/>
      <c r="N51" s="40" t="s">
        <v>174</v>
      </c>
      <c r="O51" s="28"/>
      <c r="P51" s="28"/>
      <c r="Q51" s="28"/>
      <c r="R51" s="28"/>
      <c r="S51" s="28"/>
      <c r="T51" s="28"/>
      <c r="U51" s="56"/>
      <c r="V51" s="28"/>
      <c r="W51" s="28"/>
      <c r="X51" s="13">
        <v>78</v>
      </c>
      <c r="Y51" s="14" t="s">
        <v>165</v>
      </c>
      <c r="Z51" s="56">
        <f t="shared" ref="Z51" si="4">U51*X51</f>
        <v>0</v>
      </c>
      <c r="AA51" s="28"/>
    </row>
    <row r="52" spans="2:27" ht="63" customHeight="1" x14ac:dyDescent="0.2">
      <c r="B52" s="13"/>
      <c r="D52" s="14"/>
      <c r="N52" s="55" t="s">
        <v>173</v>
      </c>
      <c r="O52" s="55"/>
      <c r="P52" s="55"/>
      <c r="Q52" s="55"/>
      <c r="R52" s="55"/>
      <c r="S52" s="55"/>
      <c r="T52" s="55"/>
      <c r="U52" s="20"/>
      <c r="X52" s="13"/>
      <c r="Y52" s="14"/>
      <c r="Z52" s="20"/>
    </row>
    <row r="53" spans="2:27" ht="25.5" customHeight="1" x14ac:dyDescent="0.2">
      <c r="B53" s="39">
        <v>13</v>
      </c>
      <c r="C53" s="28"/>
      <c r="D53" s="40" t="s">
        <v>106</v>
      </c>
      <c r="E53" s="28"/>
      <c r="F53" s="28"/>
      <c r="G53" s="28"/>
      <c r="H53" s="28"/>
      <c r="I53" s="28"/>
      <c r="J53" s="28"/>
      <c r="K53" s="28"/>
      <c r="L53" s="28"/>
      <c r="M53" s="28"/>
      <c r="N53" s="40" t="s">
        <v>107</v>
      </c>
      <c r="O53" s="28"/>
      <c r="P53" s="28"/>
      <c r="Q53" s="28"/>
      <c r="R53" s="28"/>
      <c r="S53" s="28"/>
      <c r="T53" s="28"/>
      <c r="U53" s="56"/>
      <c r="V53" s="56"/>
      <c r="W53" s="56"/>
      <c r="X53" s="13">
        <v>25</v>
      </c>
      <c r="Y53" s="14" t="s">
        <v>57</v>
      </c>
      <c r="Z53" s="56">
        <f t="shared" si="1"/>
        <v>0</v>
      </c>
      <c r="AA53" s="28"/>
    </row>
    <row r="54" spans="2:27" ht="27" customHeight="1" x14ac:dyDescent="0.2">
      <c r="B54" s="39">
        <v>14</v>
      </c>
      <c r="C54" s="28"/>
      <c r="D54" s="40" t="s">
        <v>106</v>
      </c>
      <c r="E54" s="28"/>
      <c r="F54" s="28"/>
      <c r="G54" s="28"/>
      <c r="H54" s="28"/>
      <c r="I54" s="28"/>
      <c r="J54" s="28"/>
      <c r="K54" s="28"/>
      <c r="L54" s="28"/>
      <c r="M54" s="28"/>
      <c r="N54" s="63" t="s">
        <v>168</v>
      </c>
      <c r="O54" s="64"/>
      <c r="P54" s="64"/>
      <c r="Q54" s="64"/>
      <c r="R54" s="64"/>
      <c r="S54" s="64"/>
      <c r="T54" s="64"/>
      <c r="U54" s="56"/>
      <c r="V54" s="56"/>
      <c r="W54" s="56"/>
      <c r="X54" s="13">
        <v>155</v>
      </c>
      <c r="Y54" s="14" t="s">
        <v>57</v>
      </c>
      <c r="Z54" s="56">
        <f t="shared" ref="Z54:Z55" si="5">U54*X54</f>
        <v>0</v>
      </c>
      <c r="AA54" s="28"/>
    </row>
    <row r="55" spans="2:27" ht="25.5" customHeight="1" x14ac:dyDescent="0.2">
      <c r="B55" s="39">
        <v>15</v>
      </c>
      <c r="C55" s="28"/>
      <c r="D55" s="40" t="s">
        <v>106</v>
      </c>
      <c r="E55" s="28"/>
      <c r="F55" s="28"/>
      <c r="G55" s="28"/>
      <c r="H55" s="28"/>
      <c r="I55" s="28"/>
      <c r="J55" s="28"/>
      <c r="K55" s="28"/>
      <c r="L55" s="28"/>
      <c r="M55" s="28"/>
      <c r="N55" s="63" t="s">
        <v>169</v>
      </c>
      <c r="O55" s="64"/>
      <c r="P55" s="64"/>
      <c r="Q55" s="64"/>
      <c r="R55" s="64"/>
      <c r="S55" s="64"/>
      <c r="T55" s="64"/>
      <c r="U55" s="56"/>
      <c r="V55" s="56"/>
      <c r="W55" s="56"/>
      <c r="X55" s="13">
        <v>155</v>
      </c>
      <c r="Y55" s="14" t="s">
        <v>57</v>
      </c>
      <c r="Z55" s="56">
        <f t="shared" si="5"/>
        <v>0</v>
      </c>
      <c r="AA55" s="28"/>
    </row>
    <row r="56" spans="2:27" ht="27.75" customHeight="1" x14ac:dyDescent="0.2">
      <c r="B56" s="39">
        <v>16</v>
      </c>
      <c r="C56" s="28"/>
      <c r="D56" s="40" t="s">
        <v>108</v>
      </c>
      <c r="E56" s="28"/>
      <c r="F56" s="28"/>
      <c r="G56" s="28"/>
      <c r="H56" s="28"/>
      <c r="I56" s="28"/>
      <c r="J56" s="28"/>
      <c r="K56" s="28"/>
      <c r="L56" s="28"/>
      <c r="M56" s="28"/>
      <c r="N56" s="40" t="s">
        <v>109</v>
      </c>
      <c r="O56" s="28"/>
      <c r="P56" s="28"/>
      <c r="Q56" s="28"/>
      <c r="R56" s="28"/>
      <c r="S56" s="28"/>
      <c r="T56" s="28"/>
      <c r="U56" s="60"/>
      <c r="V56" s="60"/>
      <c r="W56" s="60"/>
      <c r="X56" s="13">
        <v>25</v>
      </c>
      <c r="Y56" s="14" t="s">
        <v>57</v>
      </c>
      <c r="Z56" s="56">
        <f t="shared" si="1"/>
        <v>0</v>
      </c>
      <c r="AA56" s="28"/>
    </row>
    <row r="57" spans="2:27" ht="18.75" customHeight="1" x14ac:dyDescent="0.2">
      <c r="B57" s="61" t="s">
        <v>151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18"/>
      <c r="AA57" s="23">
        <f>SUM(Z40:AA56)</f>
        <v>0</v>
      </c>
    </row>
    <row r="58" spans="2:27" ht="2.75" customHeight="1" x14ac:dyDescent="0.2"/>
    <row r="59" spans="2:27" ht="11.25" customHeight="1" x14ac:dyDescent="0.2">
      <c r="B59" s="37" t="s">
        <v>86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2:27" ht="1.5" customHeight="1" x14ac:dyDescent="0.2"/>
    <row r="61" spans="2:27" ht="11.25" customHeight="1" x14ac:dyDescent="0.2">
      <c r="C61" s="39" t="s">
        <v>87</v>
      </c>
      <c r="D61" s="28"/>
      <c r="F61" s="41">
        <f>AA57</f>
        <v>0</v>
      </c>
      <c r="G61" s="28"/>
      <c r="H61" s="28"/>
      <c r="I61" s="28"/>
      <c r="J61" s="28"/>
      <c r="K61" s="40"/>
      <c r="L61" s="28"/>
      <c r="M61" s="28"/>
      <c r="N61" s="28"/>
      <c r="O61" s="28"/>
      <c r="P61" s="28"/>
      <c r="Q61" s="28"/>
      <c r="R61" s="28"/>
    </row>
    <row r="62" spans="2:27" ht="10" customHeight="1" x14ac:dyDescent="0.2"/>
    <row r="63" spans="2:27" ht="11.5" customHeight="1" x14ac:dyDescent="0.2">
      <c r="B63" s="48" t="s">
        <v>5</v>
      </c>
      <c r="C63" s="49"/>
      <c r="D63" s="49"/>
      <c r="E63" s="49"/>
      <c r="F63" s="49"/>
      <c r="G63" s="49"/>
      <c r="H63" s="49"/>
      <c r="J63" s="50" t="s">
        <v>10</v>
      </c>
      <c r="K63" s="49"/>
      <c r="L63" s="49"/>
      <c r="M63" s="49"/>
      <c r="N63" s="49"/>
      <c r="O63" s="49"/>
      <c r="P63" s="49"/>
    </row>
    <row r="64" spans="2:27" ht="11.25" customHeight="1" x14ac:dyDescent="0.2">
      <c r="B64" s="50" t="s">
        <v>11</v>
      </c>
      <c r="C64" s="49"/>
      <c r="D64" s="49"/>
      <c r="E64" s="49"/>
      <c r="F64" s="49"/>
      <c r="G64" s="49"/>
      <c r="H64" s="49"/>
      <c r="I64" s="15"/>
      <c r="J64" s="51">
        <f>AA57</f>
        <v>0</v>
      </c>
      <c r="K64" s="49"/>
      <c r="L64" s="49"/>
      <c r="M64" s="49"/>
      <c r="N64" s="49"/>
      <c r="O64" s="49"/>
      <c r="P64" s="49"/>
    </row>
    <row r="65" spans="2:27" ht="0" hidden="1" customHeight="1" x14ac:dyDescent="0.2"/>
    <row r="66" spans="2:27" ht="3" customHeight="1" x14ac:dyDescent="0.2"/>
    <row r="67" spans="2:27" ht="11.25" customHeight="1" x14ac:dyDescent="0.2">
      <c r="B67" s="52" t="s">
        <v>40</v>
      </c>
      <c r="C67" s="28"/>
      <c r="D67" s="28"/>
      <c r="E67" s="28"/>
      <c r="F67" s="28"/>
      <c r="G67" s="28"/>
      <c r="H67" s="28"/>
      <c r="J67" s="53">
        <f>AA57</f>
        <v>0</v>
      </c>
      <c r="K67" s="28"/>
      <c r="L67" s="28"/>
      <c r="M67" s="28"/>
      <c r="N67" s="28"/>
      <c r="O67" s="28"/>
      <c r="P67" s="28"/>
    </row>
    <row r="68" spans="2:27" ht="5.75" customHeight="1" x14ac:dyDescent="0.2"/>
    <row r="69" spans="2:27" ht="2.75" customHeight="1" x14ac:dyDescent="0.2"/>
    <row r="70" spans="2:27" ht="17" customHeight="1" x14ac:dyDescent="0.2">
      <c r="B70" s="32" t="s">
        <v>110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2:27" ht="2.75" customHeight="1" x14ac:dyDescent="0.2"/>
    <row r="72" spans="2:27" x14ac:dyDescent="0.2">
      <c r="B72" s="57" t="s">
        <v>49</v>
      </c>
      <c r="C72" s="58"/>
      <c r="D72" s="59" t="s">
        <v>50</v>
      </c>
      <c r="E72" s="58"/>
      <c r="F72" s="58"/>
      <c r="G72" s="58"/>
      <c r="H72" s="58"/>
      <c r="I72" s="58"/>
      <c r="J72" s="58"/>
      <c r="K72" s="58"/>
      <c r="L72" s="58"/>
      <c r="M72" s="58"/>
      <c r="N72" s="59" t="s">
        <v>9</v>
      </c>
      <c r="O72" s="58"/>
      <c r="P72" s="58"/>
      <c r="Q72" s="58"/>
      <c r="R72" s="58"/>
      <c r="S72" s="58"/>
      <c r="T72" s="58"/>
      <c r="U72" s="57" t="s">
        <v>51</v>
      </c>
      <c r="V72" s="58"/>
      <c r="W72" s="58"/>
      <c r="X72" s="17" t="s">
        <v>52</v>
      </c>
      <c r="Y72" s="19" t="s">
        <v>53</v>
      </c>
      <c r="Z72" s="57" t="s">
        <v>54</v>
      </c>
      <c r="AA72" s="58"/>
    </row>
    <row r="73" spans="2:27" x14ac:dyDescent="0.2">
      <c r="B73" s="39">
        <v>1</v>
      </c>
      <c r="C73" s="28"/>
      <c r="D73" s="40" t="s">
        <v>111</v>
      </c>
      <c r="E73" s="28"/>
      <c r="F73" s="28"/>
      <c r="G73" s="28"/>
      <c r="H73" s="28"/>
      <c r="I73" s="28"/>
      <c r="J73" s="28"/>
      <c r="K73" s="28"/>
      <c r="L73" s="28"/>
      <c r="M73" s="28"/>
      <c r="N73" s="40" t="s">
        <v>112</v>
      </c>
      <c r="O73" s="28"/>
      <c r="P73" s="28"/>
      <c r="Q73" s="28"/>
      <c r="R73" s="28"/>
      <c r="S73" s="28"/>
      <c r="T73" s="28"/>
      <c r="U73" s="56"/>
      <c r="V73" s="28"/>
      <c r="W73" s="28"/>
      <c r="X73" s="13" t="s">
        <v>100</v>
      </c>
      <c r="Y73" s="14" t="s">
        <v>152</v>
      </c>
      <c r="Z73" s="56">
        <f>U73*X73</f>
        <v>0</v>
      </c>
      <c r="AA73" s="28"/>
    </row>
    <row r="74" spans="2:27" x14ac:dyDescent="0.2">
      <c r="B74" s="39">
        <v>2</v>
      </c>
      <c r="C74" s="28"/>
      <c r="D74" s="40" t="s">
        <v>111</v>
      </c>
      <c r="E74" s="28"/>
      <c r="F74" s="28"/>
      <c r="G74" s="28"/>
      <c r="H74" s="28"/>
      <c r="I74" s="28"/>
      <c r="J74" s="28"/>
      <c r="K74" s="28"/>
      <c r="L74" s="28"/>
      <c r="M74" s="28"/>
      <c r="N74" s="40" t="s">
        <v>113</v>
      </c>
      <c r="O74" s="28"/>
      <c r="P74" s="28"/>
      <c r="Q74" s="28"/>
      <c r="R74" s="28"/>
      <c r="S74" s="28"/>
      <c r="T74" s="28"/>
      <c r="U74" s="56"/>
      <c r="V74" s="28"/>
      <c r="W74" s="28"/>
      <c r="X74" s="13" t="s">
        <v>100</v>
      </c>
      <c r="Y74" s="14" t="s">
        <v>152</v>
      </c>
      <c r="Z74" s="56">
        <f t="shared" ref="Z74:Z79" si="6">U74*X74</f>
        <v>0</v>
      </c>
      <c r="AA74" s="28"/>
    </row>
    <row r="75" spans="2:27" x14ac:dyDescent="0.2">
      <c r="B75" s="39">
        <v>3</v>
      </c>
      <c r="C75" s="28"/>
      <c r="D75" s="40" t="s">
        <v>111</v>
      </c>
      <c r="E75" s="28"/>
      <c r="F75" s="28"/>
      <c r="G75" s="28"/>
      <c r="H75" s="28"/>
      <c r="I75" s="28"/>
      <c r="J75" s="28"/>
      <c r="K75" s="28"/>
      <c r="L75" s="28"/>
      <c r="M75" s="28"/>
      <c r="N75" s="40" t="s">
        <v>114</v>
      </c>
      <c r="O75" s="28"/>
      <c r="P75" s="28"/>
      <c r="Q75" s="28"/>
      <c r="R75" s="28"/>
      <c r="S75" s="28"/>
      <c r="T75" s="28"/>
      <c r="U75" s="56"/>
      <c r="V75" s="28"/>
      <c r="W75" s="28"/>
      <c r="X75" s="13" t="s">
        <v>100</v>
      </c>
      <c r="Y75" s="14" t="s">
        <v>152</v>
      </c>
      <c r="Z75" s="56">
        <f t="shared" si="6"/>
        <v>0</v>
      </c>
      <c r="AA75" s="28"/>
    </row>
    <row r="76" spans="2:27" x14ac:dyDescent="0.2">
      <c r="B76" s="39">
        <v>4</v>
      </c>
      <c r="C76" s="28"/>
      <c r="D76" s="40" t="s">
        <v>111</v>
      </c>
      <c r="E76" s="28"/>
      <c r="F76" s="28"/>
      <c r="G76" s="28"/>
      <c r="H76" s="28"/>
      <c r="I76" s="28"/>
      <c r="J76" s="28"/>
      <c r="K76" s="28"/>
      <c r="L76" s="28"/>
      <c r="M76" s="28"/>
      <c r="N76" s="40" t="s">
        <v>115</v>
      </c>
      <c r="O76" s="28"/>
      <c r="P76" s="28"/>
      <c r="Q76" s="28"/>
      <c r="R76" s="28"/>
      <c r="S76" s="28"/>
      <c r="T76" s="28"/>
      <c r="U76" s="56"/>
      <c r="V76" s="28"/>
      <c r="W76" s="28"/>
      <c r="X76" s="13" t="s">
        <v>100</v>
      </c>
      <c r="Y76" s="14" t="s">
        <v>152</v>
      </c>
      <c r="Z76" s="56">
        <f t="shared" si="6"/>
        <v>0</v>
      </c>
      <c r="AA76" s="28"/>
    </row>
    <row r="77" spans="2:27" x14ac:dyDescent="0.2">
      <c r="B77" s="39">
        <v>5</v>
      </c>
      <c r="C77" s="28"/>
      <c r="D77" s="40" t="s">
        <v>116</v>
      </c>
      <c r="E77" s="28"/>
      <c r="F77" s="28"/>
      <c r="G77" s="28"/>
      <c r="H77" s="28"/>
      <c r="I77" s="28"/>
      <c r="J77" s="28"/>
      <c r="K77" s="28"/>
      <c r="L77" s="28"/>
      <c r="M77" s="28"/>
      <c r="N77" s="40" t="s">
        <v>117</v>
      </c>
      <c r="O77" s="28"/>
      <c r="P77" s="28"/>
      <c r="Q77" s="28"/>
      <c r="R77" s="28"/>
      <c r="S77" s="28"/>
      <c r="T77" s="28"/>
      <c r="U77" s="56"/>
      <c r="V77" s="28"/>
      <c r="W77" s="28"/>
      <c r="X77" s="13" t="s">
        <v>100</v>
      </c>
      <c r="Y77" s="14" t="s">
        <v>118</v>
      </c>
      <c r="Z77" s="56">
        <f t="shared" si="6"/>
        <v>0</v>
      </c>
      <c r="AA77" s="28"/>
    </row>
    <row r="78" spans="2:27" x14ac:dyDescent="0.2">
      <c r="B78" s="39">
        <v>6</v>
      </c>
      <c r="C78" s="28"/>
      <c r="D78" s="40" t="s">
        <v>119</v>
      </c>
      <c r="E78" s="28"/>
      <c r="F78" s="28"/>
      <c r="G78" s="28"/>
      <c r="H78" s="28"/>
      <c r="I78" s="28"/>
      <c r="J78" s="28"/>
      <c r="K78" s="28"/>
      <c r="L78" s="28"/>
      <c r="M78" s="28"/>
      <c r="N78" s="40" t="s">
        <v>120</v>
      </c>
      <c r="O78" s="28"/>
      <c r="P78" s="28"/>
      <c r="Q78" s="28"/>
      <c r="R78" s="28"/>
      <c r="S78" s="28"/>
      <c r="T78" s="28"/>
      <c r="U78" s="56"/>
      <c r="V78" s="28"/>
      <c r="W78" s="28"/>
      <c r="X78" s="13" t="s">
        <v>100</v>
      </c>
      <c r="Y78" s="14" t="s">
        <v>121</v>
      </c>
      <c r="Z78" s="56">
        <f t="shared" si="6"/>
        <v>0</v>
      </c>
      <c r="AA78" s="28"/>
    </row>
    <row r="79" spans="2:27" x14ac:dyDescent="0.2">
      <c r="B79" s="39">
        <v>7</v>
      </c>
      <c r="C79" s="28"/>
      <c r="D79" s="40" t="s">
        <v>119</v>
      </c>
      <c r="E79" s="28"/>
      <c r="F79" s="28"/>
      <c r="G79" s="28"/>
      <c r="H79" s="28"/>
      <c r="I79" s="28"/>
      <c r="J79" s="28"/>
      <c r="K79" s="28"/>
      <c r="L79" s="28"/>
      <c r="M79" s="28"/>
      <c r="N79" s="40" t="s">
        <v>122</v>
      </c>
      <c r="O79" s="28"/>
      <c r="P79" s="28"/>
      <c r="Q79" s="28"/>
      <c r="R79" s="28"/>
      <c r="S79" s="28"/>
      <c r="T79" s="28"/>
      <c r="U79" s="56"/>
      <c r="V79" s="28"/>
      <c r="W79" s="28"/>
      <c r="X79" s="13" t="s">
        <v>123</v>
      </c>
      <c r="Y79" s="14" t="s">
        <v>121</v>
      </c>
      <c r="Z79" s="56">
        <f t="shared" si="6"/>
        <v>0</v>
      </c>
      <c r="AA79" s="28"/>
    </row>
    <row r="80" spans="2:27" ht="16.5" customHeight="1" x14ac:dyDescent="0.2">
      <c r="B80" s="61" t="s">
        <v>151</v>
      </c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18"/>
      <c r="AA80" s="23">
        <f>SUM(Z73:AA79)</f>
        <v>0</v>
      </c>
    </row>
    <row r="81" spans="2:27" ht="0" hidden="1" customHeight="1" x14ac:dyDescent="0.2"/>
    <row r="82" spans="2:27" ht="2.75" customHeight="1" x14ac:dyDescent="0.2"/>
    <row r="83" spans="2:27" ht="11.25" customHeight="1" x14ac:dyDescent="0.2">
      <c r="B83" s="37" t="s">
        <v>86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2:27" ht="1.5" customHeight="1" x14ac:dyDescent="0.2"/>
    <row r="85" spans="2:27" ht="11.25" customHeight="1" x14ac:dyDescent="0.2">
      <c r="C85" s="39" t="s">
        <v>87</v>
      </c>
      <c r="D85" s="28"/>
      <c r="F85" s="41">
        <f>AA80</f>
        <v>0</v>
      </c>
      <c r="G85" s="28"/>
      <c r="H85" s="28"/>
      <c r="I85" s="28"/>
      <c r="J85" s="28"/>
      <c r="K85" s="40"/>
      <c r="L85" s="28"/>
      <c r="M85" s="28"/>
      <c r="N85" s="28"/>
      <c r="O85" s="28"/>
      <c r="P85" s="28"/>
      <c r="Q85" s="28"/>
      <c r="R85" s="28"/>
    </row>
    <row r="86" spans="2:27" ht="10" customHeight="1" x14ac:dyDescent="0.2"/>
    <row r="87" spans="2:27" ht="11.5" customHeight="1" x14ac:dyDescent="0.2">
      <c r="B87" s="48" t="s">
        <v>5</v>
      </c>
      <c r="C87" s="49"/>
      <c r="D87" s="49"/>
      <c r="E87" s="49"/>
      <c r="F87" s="49"/>
      <c r="G87" s="49"/>
      <c r="H87" s="49"/>
      <c r="J87" s="50" t="s">
        <v>10</v>
      </c>
      <c r="K87" s="49"/>
      <c r="L87" s="49"/>
      <c r="M87" s="49"/>
      <c r="N87" s="49"/>
      <c r="O87" s="49"/>
      <c r="P87" s="49"/>
    </row>
    <row r="88" spans="2:27" ht="11.25" customHeight="1" x14ac:dyDescent="0.2">
      <c r="B88" s="50" t="s">
        <v>11</v>
      </c>
      <c r="C88" s="49"/>
      <c r="D88" s="49"/>
      <c r="E88" s="49"/>
      <c r="F88" s="49"/>
      <c r="G88" s="49"/>
      <c r="H88" s="49"/>
      <c r="I88" s="15"/>
      <c r="J88" s="51">
        <f>F85</f>
        <v>0</v>
      </c>
      <c r="K88" s="49"/>
      <c r="L88" s="49"/>
      <c r="M88" s="49"/>
      <c r="N88" s="49"/>
      <c r="O88" s="49"/>
      <c r="P88" s="49"/>
    </row>
    <row r="89" spans="2:27" ht="0" hidden="1" customHeight="1" x14ac:dyDescent="0.2"/>
    <row r="90" spans="2:27" ht="3" customHeight="1" x14ac:dyDescent="0.2"/>
    <row r="91" spans="2:27" ht="11.25" customHeight="1" x14ac:dyDescent="0.2">
      <c r="B91" s="52" t="s">
        <v>40</v>
      </c>
      <c r="C91" s="28"/>
      <c r="D91" s="28"/>
      <c r="E91" s="28"/>
      <c r="F91" s="28"/>
      <c r="G91" s="28"/>
      <c r="H91" s="28"/>
      <c r="J91" s="53">
        <f>F85</f>
        <v>0</v>
      </c>
      <c r="K91" s="28"/>
      <c r="L91" s="28"/>
      <c r="M91" s="28"/>
      <c r="N91" s="28"/>
      <c r="O91" s="28"/>
      <c r="P91" s="28"/>
    </row>
    <row r="92" spans="2:27" ht="11.5" customHeight="1" x14ac:dyDescent="0.2"/>
    <row r="93" spans="2:27" ht="2.75" customHeight="1" x14ac:dyDescent="0.2"/>
    <row r="94" spans="2:27" ht="17" customHeight="1" x14ac:dyDescent="0.2">
      <c r="B94" s="32" t="s">
        <v>124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2:27" ht="2.75" customHeight="1" x14ac:dyDescent="0.2"/>
    <row r="96" spans="2:27" x14ac:dyDescent="0.2">
      <c r="B96" s="61" t="s">
        <v>49</v>
      </c>
      <c r="C96" s="58"/>
      <c r="D96" s="62" t="s">
        <v>50</v>
      </c>
      <c r="E96" s="58"/>
      <c r="F96" s="58"/>
      <c r="G96" s="58"/>
      <c r="H96" s="58"/>
      <c r="I96" s="58"/>
      <c r="J96" s="58"/>
      <c r="K96" s="58"/>
      <c r="L96" s="58"/>
      <c r="M96" s="58"/>
      <c r="N96" s="62" t="s">
        <v>9</v>
      </c>
      <c r="O96" s="58"/>
      <c r="P96" s="58"/>
      <c r="Q96" s="58"/>
      <c r="R96" s="58"/>
      <c r="S96" s="58"/>
      <c r="T96" s="58"/>
      <c r="U96" s="61" t="s">
        <v>51</v>
      </c>
      <c r="V96" s="58"/>
      <c r="W96" s="58"/>
      <c r="X96" s="21" t="s">
        <v>52</v>
      </c>
      <c r="Y96" s="22" t="s">
        <v>53</v>
      </c>
      <c r="Z96" s="61" t="s">
        <v>54</v>
      </c>
      <c r="AA96" s="58"/>
    </row>
    <row r="97" spans="2:27" x14ac:dyDescent="0.2">
      <c r="B97" s="39">
        <v>1</v>
      </c>
      <c r="C97" s="28"/>
      <c r="D97" s="40" t="s">
        <v>125</v>
      </c>
      <c r="E97" s="28"/>
      <c r="F97" s="28"/>
      <c r="G97" s="28"/>
      <c r="H97" s="28"/>
      <c r="I97" s="28"/>
      <c r="J97" s="28"/>
      <c r="K97" s="28"/>
      <c r="L97" s="28"/>
      <c r="M97" s="28"/>
      <c r="N97" s="63" t="s">
        <v>170</v>
      </c>
      <c r="O97" s="64"/>
      <c r="P97" s="64"/>
      <c r="Q97" s="64"/>
      <c r="R97" s="64"/>
      <c r="S97" s="64"/>
      <c r="T97" s="64"/>
      <c r="U97" s="66"/>
      <c r="V97" s="64"/>
      <c r="W97" s="64"/>
      <c r="X97" s="67">
        <v>570</v>
      </c>
      <c r="Y97" s="14" t="s">
        <v>57</v>
      </c>
      <c r="Z97" s="56">
        <f>U97*X97</f>
        <v>0</v>
      </c>
      <c r="AA97" s="28"/>
    </row>
    <row r="98" spans="2:27" x14ac:dyDescent="0.2">
      <c r="B98" s="39">
        <v>2</v>
      </c>
      <c r="C98" s="28"/>
      <c r="D98" s="40" t="s">
        <v>125</v>
      </c>
      <c r="E98" s="28"/>
      <c r="F98" s="28"/>
      <c r="G98" s="28"/>
      <c r="H98" s="28"/>
      <c r="I98" s="28"/>
      <c r="J98" s="28"/>
      <c r="K98" s="28"/>
      <c r="L98" s="28"/>
      <c r="M98" s="28"/>
      <c r="N98" s="63" t="s">
        <v>154</v>
      </c>
      <c r="O98" s="64"/>
      <c r="P98" s="64"/>
      <c r="Q98" s="64"/>
      <c r="R98" s="64"/>
      <c r="S98" s="64"/>
      <c r="T98" s="64"/>
      <c r="U98" s="66"/>
      <c r="V98" s="64"/>
      <c r="W98" s="64"/>
      <c r="X98" s="67">
        <v>180</v>
      </c>
      <c r="Y98" s="14" t="s">
        <v>57</v>
      </c>
      <c r="Z98" s="56">
        <f>U98*X98</f>
        <v>0</v>
      </c>
      <c r="AA98" s="28"/>
    </row>
    <row r="99" spans="2:27" x14ac:dyDescent="0.2">
      <c r="B99" s="39">
        <v>3</v>
      </c>
      <c r="C99" s="28"/>
      <c r="D99" s="40" t="s">
        <v>125</v>
      </c>
      <c r="E99" s="28"/>
      <c r="F99" s="28"/>
      <c r="G99" s="28"/>
      <c r="H99" s="28"/>
      <c r="I99" s="28"/>
      <c r="J99" s="28"/>
      <c r="K99" s="28"/>
      <c r="L99" s="28"/>
      <c r="M99" s="28"/>
      <c r="N99" s="63" t="s">
        <v>171</v>
      </c>
      <c r="O99" s="64"/>
      <c r="P99" s="64"/>
      <c r="Q99" s="64"/>
      <c r="R99" s="64"/>
      <c r="S99" s="64"/>
      <c r="T99" s="64"/>
      <c r="U99" s="66"/>
      <c r="V99" s="64"/>
      <c r="W99" s="64"/>
      <c r="X99" s="67">
        <v>310</v>
      </c>
      <c r="Y99" s="14" t="s">
        <v>57</v>
      </c>
      <c r="Z99" s="56">
        <f>U99*X99</f>
        <v>0</v>
      </c>
      <c r="AA99" s="28"/>
    </row>
    <row r="100" spans="2:27" x14ac:dyDescent="0.2">
      <c r="B100" s="39">
        <v>4</v>
      </c>
      <c r="C100" s="28"/>
      <c r="D100" s="40" t="s">
        <v>126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40" t="s">
        <v>166</v>
      </c>
      <c r="O100" s="28"/>
      <c r="P100" s="28"/>
      <c r="Q100" s="28"/>
      <c r="R100" s="28"/>
      <c r="S100" s="28"/>
      <c r="T100" s="28"/>
      <c r="U100" s="56"/>
      <c r="V100" s="28"/>
      <c r="W100" s="28"/>
      <c r="X100" s="20">
        <v>35</v>
      </c>
      <c r="Y100" s="14" t="s">
        <v>165</v>
      </c>
      <c r="Z100" s="56">
        <f t="shared" ref="Z100" si="7">U100*X100</f>
        <v>0</v>
      </c>
      <c r="AA100" s="28"/>
    </row>
    <row r="101" spans="2:27" x14ac:dyDescent="0.2">
      <c r="B101" s="39">
        <v>5</v>
      </c>
      <c r="C101" s="28"/>
      <c r="D101" s="40" t="s">
        <v>126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40" t="s">
        <v>127</v>
      </c>
      <c r="O101" s="28"/>
      <c r="P101" s="28"/>
      <c r="Q101" s="28"/>
      <c r="R101" s="28"/>
      <c r="S101" s="28"/>
      <c r="T101" s="28"/>
      <c r="U101" s="56"/>
      <c r="V101" s="28"/>
      <c r="W101" s="28"/>
      <c r="X101" s="20">
        <v>5</v>
      </c>
      <c r="Y101" s="14" t="s">
        <v>61</v>
      </c>
      <c r="Z101" s="56">
        <f t="shared" ref="Z101:Z115" si="8">U101*X101</f>
        <v>0</v>
      </c>
      <c r="AA101" s="28"/>
    </row>
    <row r="102" spans="2:27" x14ac:dyDescent="0.2">
      <c r="B102" s="39">
        <v>6</v>
      </c>
      <c r="C102" s="28"/>
      <c r="D102" s="40" t="s">
        <v>128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40" t="s">
        <v>129</v>
      </c>
      <c r="O102" s="28"/>
      <c r="P102" s="28"/>
      <c r="Q102" s="28"/>
      <c r="R102" s="28"/>
      <c r="S102" s="28"/>
      <c r="T102" s="28"/>
      <c r="U102" s="56"/>
      <c r="V102" s="28"/>
      <c r="W102" s="28"/>
      <c r="X102" s="20">
        <v>5</v>
      </c>
      <c r="Y102" s="14" t="s">
        <v>61</v>
      </c>
      <c r="Z102" s="56">
        <f t="shared" si="8"/>
        <v>0</v>
      </c>
      <c r="AA102" s="28"/>
    </row>
    <row r="103" spans="2:27" ht="22.25" customHeight="1" x14ac:dyDescent="0.2">
      <c r="B103" s="39">
        <v>7</v>
      </c>
      <c r="C103" s="28"/>
      <c r="D103" s="40" t="s">
        <v>128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40" t="s">
        <v>159</v>
      </c>
      <c r="O103" s="28"/>
      <c r="P103" s="28"/>
      <c r="Q103" s="28"/>
      <c r="R103" s="28"/>
      <c r="S103" s="28"/>
      <c r="T103" s="28"/>
      <c r="U103" s="56"/>
      <c r="V103" s="28"/>
      <c r="W103" s="28"/>
      <c r="X103" s="20">
        <v>5</v>
      </c>
      <c r="Y103" s="14" t="s">
        <v>61</v>
      </c>
      <c r="Z103" s="56">
        <f t="shared" si="8"/>
        <v>0</v>
      </c>
      <c r="AA103" s="28"/>
    </row>
    <row r="104" spans="2:27" x14ac:dyDescent="0.2">
      <c r="B104" s="39">
        <v>8</v>
      </c>
      <c r="C104" s="28"/>
      <c r="D104" s="40" t="s">
        <v>130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40" t="s">
        <v>156</v>
      </c>
      <c r="O104" s="28"/>
      <c r="P104" s="28"/>
      <c r="Q104" s="28"/>
      <c r="R104" s="28"/>
      <c r="S104" s="28"/>
      <c r="T104" s="28"/>
      <c r="U104" s="56"/>
      <c r="V104" s="28"/>
      <c r="W104" s="28"/>
      <c r="X104" s="20">
        <v>5</v>
      </c>
      <c r="Y104" s="14" t="s">
        <v>61</v>
      </c>
      <c r="Z104" s="56">
        <f t="shared" si="8"/>
        <v>0</v>
      </c>
      <c r="AA104" s="28"/>
    </row>
    <row r="105" spans="2:27" x14ac:dyDescent="0.2">
      <c r="B105" s="39">
        <v>9</v>
      </c>
      <c r="C105" s="28"/>
      <c r="D105" s="40" t="s">
        <v>131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40" t="s">
        <v>132</v>
      </c>
      <c r="O105" s="28"/>
      <c r="P105" s="28"/>
      <c r="Q105" s="28"/>
      <c r="R105" s="28"/>
      <c r="S105" s="28"/>
      <c r="T105" s="28"/>
      <c r="U105" s="56"/>
      <c r="V105" s="28"/>
      <c r="W105" s="28"/>
      <c r="X105" s="20">
        <v>5</v>
      </c>
      <c r="Y105" s="14" t="s">
        <v>61</v>
      </c>
      <c r="Z105" s="56">
        <f t="shared" si="8"/>
        <v>0</v>
      </c>
      <c r="AA105" s="28"/>
    </row>
    <row r="106" spans="2:27" x14ac:dyDescent="0.2">
      <c r="B106" s="39">
        <v>10</v>
      </c>
      <c r="C106" s="28"/>
      <c r="D106" s="40" t="s">
        <v>133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40" t="s">
        <v>134</v>
      </c>
      <c r="O106" s="28"/>
      <c r="P106" s="28"/>
      <c r="Q106" s="28"/>
      <c r="R106" s="28"/>
      <c r="S106" s="28"/>
      <c r="T106" s="28"/>
      <c r="U106" s="56"/>
      <c r="V106" s="28"/>
      <c r="W106" s="28"/>
      <c r="X106" s="20">
        <v>150</v>
      </c>
      <c r="Y106" s="14" t="s">
        <v>57</v>
      </c>
      <c r="Z106" s="56">
        <f t="shared" si="8"/>
        <v>0</v>
      </c>
      <c r="AA106" s="28"/>
    </row>
    <row r="107" spans="2:27" x14ac:dyDescent="0.2">
      <c r="B107" s="39">
        <v>11</v>
      </c>
      <c r="C107" s="28"/>
      <c r="D107" s="40" t="s">
        <v>135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40" t="s">
        <v>136</v>
      </c>
      <c r="O107" s="28"/>
      <c r="P107" s="28"/>
      <c r="Q107" s="28"/>
      <c r="R107" s="28"/>
      <c r="S107" s="28"/>
      <c r="T107" s="28"/>
      <c r="U107" s="56"/>
      <c r="V107" s="28"/>
      <c r="W107" s="28"/>
      <c r="X107" s="20">
        <v>5</v>
      </c>
      <c r="Y107" s="14" t="s">
        <v>61</v>
      </c>
      <c r="Z107" s="56">
        <f t="shared" si="8"/>
        <v>0</v>
      </c>
      <c r="AA107" s="28"/>
    </row>
    <row r="108" spans="2:27" x14ac:dyDescent="0.2">
      <c r="B108" s="39">
        <v>12</v>
      </c>
      <c r="C108" s="28"/>
      <c r="D108" s="40" t="s">
        <v>135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40" t="s">
        <v>137</v>
      </c>
      <c r="O108" s="28"/>
      <c r="P108" s="28"/>
      <c r="Q108" s="28"/>
      <c r="R108" s="28"/>
      <c r="S108" s="28"/>
      <c r="T108" s="28"/>
      <c r="U108" s="56"/>
      <c r="V108" s="28"/>
      <c r="W108" s="28"/>
      <c r="X108" s="20">
        <v>15</v>
      </c>
      <c r="Y108" s="14" t="s">
        <v>61</v>
      </c>
      <c r="Z108" s="56">
        <f t="shared" si="8"/>
        <v>0</v>
      </c>
      <c r="AA108" s="28"/>
    </row>
    <row r="109" spans="2:27" x14ac:dyDescent="0.2">
      <c r="B109" s="39">
        <v>13</v>
      </c>
      <c r="C109" s="28"/>
      <c r="D109" s="40" t="s">
        <v>135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40" t="s">
        <v>138</v>
      </c>
      <c r="O109" s="28"/>
      <c r="P109" s="28"/>
      <c r="Q109" s="28"/>
      <c r="R109" s="28"/>
      <c r="S109" s="28"/>
      <c r="T109" s="28"/>
      <c r="U109" s="56"/>
      <c r="V109" s="28"/>
      <c r="W109" s="28"/>
      <c r="X109" s="20">
        <v>5</v>
      </c>
      <c r="Y109" s="14" t="s">
        <v>61</v>
      </c>
      <c r="Z109" s="56">
        <f t="shared" si="8"/>
        <v>0</v>
      </c>
      <c r="AA109" s="28"/>
    </row>
    <row r="110" spans="2:27" x14ac:dyDescent="0.2">
      <c r="B110" s="39">
        <v>14</v>
      </c>
      <c r="C110" s="28"/>
      <c r="D110" s="40" t="s">
        <v>139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40" t="s">
        <v>160</v>
      </c>
      <c r="O110" s="28"/>
      <c r="P110" s="28"/>
      <c r="Q110" s="28"/>
      <c r="R110" s="28"/>
      <c r="S110" s="28"/>
      <c r="T110" s="28"/>
      <c r="U110" s="56"/>
      <c r="V110" s="28"/>
      <c r="W110" s="28"/>
      <c r="X110" s="20">
        <v>210</v>
      </c>
      <c r="Y110" s="14" t="s">
        <v>57</v>
      </c>
      <c r="Z110" s="56">
        <f t="shared" si="8"/>
        <v>0</v>
      </c>
      <c r="AA110" s="28"/>
    </row>
    <row r="111" spans="2:27" x14ac:dyDescent="0.2">
      <c r="B111" s="39">
        <v>15</v>
      </c>
      <c r="C111" s="28"/>
      <c r="D111" s="40" t="s">
        <v>140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40" t="s">
        <v>141</v>
      </c>
      <c r="O111" s="28"/>
      <c r="P111" s="28"/>
      <c r="Q111" s="28"/>
      <c r="R111" s="28"/>
      <c r="S111" s="28"/>
      <c r="T111" s="28"/>
      <c r="U111" s="56"/>
      <c r="V111" s="28"/>
      <c r="W111" s="28"/>
      <c r="X111" s="20">
        <v>5</v>
      </c>
      <c r="Y111" s="14" t="s">
        <v>61</v>
      </c>
      <c r="Z111" s="56">
        <f t="shared" si="8"/>
        <v>0</v>
      </c>
      <c r="AA111" s="28"/>
    </row>
    <row r="112" spans="2:27" x14ac:dyDescent="0.2">
      <c r="B112" s="39">
        <v>16</v>
      </c>
      <c r="C112" s="28"/>
      <c r="D112" s="40" t="s">
        <v>142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40" t="s">
        <v>143</v>
      </c>
      <c r="O112" s="28"/>
      <c r="P112" s="28"/>
      <c r="Q112" s="28"/>
      <c r="R112" s="28"/>
      <c r="S112" s="28"/>
      <c r="T112" s="28"/>
      <c r="U112" s="56"/>
      <c r="V112" s="28"/>
      <c r="W112" s="28"/>
      <c r="X112" s="20">
        <v>5</v>
      </c>
      <c r="Y112" s="14" t="s">
        <v>61</v>
      </c>
      <c r="Z112" s="56">
        <f t="shared" si="8"/>
        <v>0</v>
      </c>
      <c r="AA112" s="28"/>
    </row>
    <row r="113" spans="2:27" x14ac:dyDescent="0.2">
      <c r="B113" s="39">
        <v>17</v>
      </c>
      <c r="C113" s="28"/>
      <c r="D113" s="40" t="s">
        <v>144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40" t="s">
        <v>145</v>
      </c>
      <c r="O113" s="28"/>
      <c r="P113" s="28"/>
      <c r="Q113" s="28"/>
      <c r="R113" s="28"/>
      <c r="S113" s="28"/>
      <c r="T113" s="28"/>
      <c r="U113" s="56"/>
      <c r="V113" s="28"/>
      <c r="W113" s="28"/>
      <c r="X113" s="20">
        <v>5</v>
      </c>
      <c r="Y113" s="14" t="s">
        <v>57</v>
      </c>
      <c r="Z113" s="56">
        <f t="shared" si="8"/>
        <v>0</v>
      </c>
      <c r="AA113" s="28"/>
    </row>
    <row r="114" spans="2:27" x14ac:dyDescent="0.2">
      <c r="B114" s="39">
        <v>18</v>
      </c>
      <c r="C114" s="28"/>
      <c r="D114" s="40" t="s">
        <v>128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40" t="s">
        <v>155</v>
      </c>
      <c r="O114" s="28"/>
      <c r="P114" s="28"/>
      <c r="Q114" s="28"/>
      <c r="R114" s="28"/>
      <c r="S114" s="28"/>
      <c r="T114" s="28"/>
      <c r="U114" s="56"/>
      <c r="V114" s="28"/>
      <c r="W114" s="28"/>
      <c r="X114" s="20">
        <v>20</v>
      </c>
      <c r="Y114" s="14" t="s">
        <v>101</v>
      </c>
      <c r="Z114" s="56">
        <f t="shared" ref="Z114" si="9">U114*X114</f>
        <v>0</v>
      </c>
      <c r="AA114" s="28"/>
    </row>
    <row r="115" spans="2:27" x14ac:dyDescent="0.2">
      <c r="B115" s="39">
        <v>19</v>
      </c>
      <c r="C115" s="28"/>
      <c r="D115" s="40" t="s">
        <v>146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40" t="s">
        <v>147</v>
      </c>
      <c r="O115" s="28"/>
      <c r="P115" s="28"/>
      <c r="Q115" s="28"/>
      <c r="R115" s="28"/>
      <c r="S115" s="28"/>
      <c r="T115" s="28"/>
      <c r="U115" s="56"/>
      <c r="V115" s="28"/>
      <c r="W115" s="28"/>
      <c r="X115" s="20">
        <v>36</v>
      </c>
      <c r="Y115" s="14" t="s">
        <v>57</v>
      </c>
      <c r="Z115" s="56">
        <f t="shared" si="8"/>
        <v>0</v>
      </c>
      <c r="AA115" s="28"/>
    </row>
    <row r="116" spans="2:27" ht="18" customHeight="1" x14ac:dyDescent="0.2">
      <c r="B116" s="61" t="s">
        <v>153</v>
      </c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18"/>
      <c r="AA116" s="23">
        <f>SUM(Z97:AA115)</f>
        <v>0</v>
      </c>
    </row>
    <row r="117" spans="2:27" ht="0" hidden="1" customHeight="1" x14ac:dyDescent="0.2"/>
    <row r="118" spans="2:27" ht="2.75" customHeight="1" x14ac:dyDescent="0.2"/>
    <row r="119" spans="2:27" ht="11.25" customHeight="1" x14ac:dyDescent="0.2">
      <c r="B119" s="37" t="s">
        <v>148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2:27" ht="1.5" customHeight="1" x14ac:dyDescent="0.2"/>
    <row r="121" spans="2:27" ht="11.25" customHeight="1" x14ac:dyDescent="0.2">
      <c r="C121" s="39" t="s">
        <v>87</v>
      </c>
      <c r="D121" s="28"/>
      <c r="F121" s="41">
        <f>AA116</f>
        <v>0</v>
      </c>
      <c r="G121" s="28"/>
      <c r="H121" s="28"/>
      <c r="I121" s="28"/>
      <c r="J121" s="28"/>
      <c r="K121" s="28"/>
      <c r="M121" s="40"/>
      <c r="N121" s="28"/>
      <c r="O121" s="28"/>
      <c r="P121" s="28"/>
      <c r="Q121" s="28"/>
      <c r="R121" s="28"/>
      <c r="S121" s="28"/>
    </row>
    <row r="122" spans="2:27" ht="12.75" customHeight="1" x14ac:dyDescent="0.2"/>
    <row r="123" spans="2:27" ht="11.5" customHeight="1" x14ac:dyDescent="0.2">
      <c r="B123" s="40" t="s">
        <v>5</v>
      </c>
      <c r="C123" s="28"/>
      <c r="D123" s="28"/>
      <c r="E123" s="28"/>
      <c r="F123" s="28"/>
      <c r="T123" s="12" t="s">
        <v>11</v>
      </c>
    </row>
    <row r="124" spans="2:27" ht="11.25" customHeight="1" x14ac:dyDescent="0.2">
      <c r="B124" s="40" t="s">
        <v>149</v>
      </c>
      <c r="C124" s="28"/>
      <c r="D124" s="28"/>
      <c r="E124" s="28"/>
      <c r="F124" s="28"/>
      <c r="T124" s="24">
        <f>(Z97+Z106+Z110+Z113+Z115+Z98)*0.05</f>
        <v>0</v>
      </c>
    </row>
    <row r="125" spans="2:27" ht="0" hidden="1" customHeight="1" x14ac:dyDescent="0.2"/>
    <row r="126" spans="2:27" ht="14" customHeight="1" x14ac:dyDescent="0.2"/>
    <row r="127" spans="2:27" ht="11.5" customHeight="1" x14ac:dyDescent="0.2">
      <c r="B127" s="48" t="s">
        <v>5</v>
      </c>
      <c r="C127" s="49"/>
      <c r="D127" s="49"/>
      <c r="E127" s="49"/>
      <c r="F127" s="49"/>
      <c r="G127" s="49"/>
      <c r="H127" s="49"/>
      <c r="J127" s="50" t="s">
        <v>10</v>
      </c>
      <c r="K127" s="49"/>
      <c r="L127" s="49"/>
      <c r="M127" s="49"/>
      <c r="N127" s="49"/>
      <c r="O127" s="49"/>
      <c r="P127" s="49"/>
    </row>
    <row r="128" spans="2:27" ht="11.25" customHeight="1" x14ac:dyDescent="0.2">
      <c r="B128" s="50" t="s">
        <v>11</v>
      </c>
      <c r="C128" s="49"/>
      <c r="D128" s="49"/>
      <c r="E128" s="49"/>
      <c r="F128" s="49"/>
      <c r="G128" s="49"/>
      <c r="H128" s="49"/>
      <c r="I128" s="15"/>
      <c r="J128" s="51">
        <f>AA116+T124</f>
        <v>0</v>
      </c>
      <c r="K128" s="49"/>
      <c r="L128" s="49"/>
      <c r="M128" s="49"/>
      <c r="N128" s="49"/>
      <c r="O128" s="49"/>
      <c r="P128" s="49"/>
    </row>
    <row r="129" spans="2:16" ht="0" hidden="1" customHeight="1" x14ac:dyDescent="0.2"/>
    <row r="130" spans="2:16" ht="3" customHeight="1" x14ac:dyDescent="0.2"/>
    <row r="131" spans="2:16" ht="11.25" customHeight="1" x14ac:dyDescent="0.2">
      <c r="B131" s="52" t="s">
        <v>40</v>
      </c>
      <c r="C131" s="28"/>
      <c r="D131" s="28"/>
      <c r="E131" s="28"/>
      <c r="F131" s="28"/>
      <c r="G131" s="28"/>
      <c r="H131" s="28"/>
      <c r="J131" s="53">
        <f>J128</f>
        <v>0</v>
      </c>
      <c r="K131" s="28"/>
      <c r="L131" s="28"/>
      <c r="M131" s="28"/>
      <c r="N131" s="28"/>
      <c r="O131" s="28"/>
      <c r="P131" s="28"/>
    </row>
  </sheetData>
  <mergeCells count="352">
    <mergeCell ref="N52:T52"/>
    <mergeCell ref="B128:H128"/>
    <mergeCell ref="J128:P128"/>
    <mergeCell ref="B131:H131"/>
    <mergeCell ref="J131:P131"/>
    <mergeCell ref="B23:Y23"/>
    <mergeCell ref="B57:Y57"/>
    <mergeCell ref="B80:Y80"/>
    <mergeCell ref="B116:Y116"/>
    <mergeCell ref="B123:F123"/>
    <mergeCell ref="B124:F124"/>
    <mergeCell ref="B127:H127"/>
    <mergeCell ref="J127:P127"/>
    <mergeCell ref="B119:AA119"/>
    <mergeCell ref="C121:D121"/>
    <mergeCell ref="F121:K121"/>
    <mergeCell ref="M121:S121"/>
    <mergeCell ref="B115:C115"/>
    <mergeCell ref="D115:M115"/>
    <mergeCell ref="N115:T115"/>
    <mergeCell ref="U115:W115"/>
    <mergeCell ref="Z115:AA115"/>
    <mergeCell ref="B113:C113"/>
    <mergeCell ref="D113:M113"/>
    <mergeCell ref="N113:T113"/>
    <mergeCell ref="U113:W113"/>
    <mergeCell ref="Z113:AA113"/>
    <mergeCell ref="B112:C112"/>
    <mergeCell ref="D112:M112"/>
    <mergeCell ref="N112:T112"/>
    <mergeCell ref="U112:W112"/>
    <mergeCell ref="Z112:AA112"/>
    <mergeCell ref="B111:C111"/>
    <mergeCell ref="D111:M111"/>
    <mergeCell ref="N111:T111"/>
    <mergeCell ref="U111:W111"/>
    <mergeCell ref="Z111:AA111"/>
    <mergeCell ref="B110:C110"/>
    <mergeCell ref="D110:M110"/>
    <mergeCell ref="N110:T110"/>
    <mergeCell ref="U110:W110"/>
    <mergeCell ref="Z110:AA110"/>
    <mergeCell ref="B109:C109"/>
    <mergeCell ref="D109:M109"/>
    <mergeCell ref="N109:T109"/>
    <mergeCell ref="U109:W109"/>
    <mergeCell ref="Z109:AA109"/>
    <mergeCell ref="B108:C108"/>
    <mergeCell ref="D108:M108"/>
    <mergeCell ref="N108:T108"/>
    <mergeCell ref="U108:W108"/>
    <mergeCell ref="Z108:AA108"/>
    <mergeCell ref="B107:C107"/>
    <mergeCell ref="D107:M107"/>
    <mergeCell ref="N107:T107"/>
    <mergeCell ref="U107:W107"/>
    <mergeCell ref="Z107:AA107"/>
    <mergeCell ref="B106:C106"/>
    <mergeCell ref="D106:M106"/>
    <mergeCell ref="N106:T106"/>
    <mergeCell ref="U106:W106"/>
    <mergeCell ref="Z106:AA106"/>
    <mergeCell ref="B105:C105"/>
    <mergeCell ref="D105:M105"/>
    <mergeCell ref="N105:T105"/>
    <mergeCell ref="U105:W105"/>
    <mergeCell ref="Z105:AA105"/>
    <mergeCell ref="B104:C104"/>
    <mergeCell ref="D104:M104"/>
    <mergeCell ref="N104:T104"/>
    <mergeCell ref="U104:W104"/>
    <mergeCell ref="Z104:AA104"/>
    <mergeCell ref="B103:C103"/>
    <mergeCell ref="D103:M103"/>
    <mergeCell ref="N103:T103"/>
    <mergeCell ref="U103:W103"/>
    <mergeCell ref="Z103:AA103"/>
    <mergeCell ref="B102:C102"/>
    <mergeCell ref="D102:M102"/>
    <mergeCell ref="N102:T102"/>
    <mergeCell ref="U102:W102"/>
    <mergeCell ref="Z102:AA102"/>
    <mergeCell ref="B101:C101"/>
    <mergeCell ref="D101:M101"/>
    <mergeCell ref="N101:T101"/>
    <mergeCell ref="U101:W101"/>
    <mergeCell ref="Z101:AA101"/>
    <mergeCell ref="B97:C97"/>
    <mergeCell ref="D97:M97"/>
    <mergeCell ref="N97:T97"/>
    <mergeCell ref="U97:W97"/>
    <mergeCell ref="Z97:AA97"/>
    <mergeCell ref="B98:C98"/>
    <mergeCell ref="D98:M98"/>
    <mergeCell ref="N98:T98"/>
    <mergeCell ref="U98:W98"/>
    <mergeCell ref="Z98:AA98"/>
    <mergeCell ref="B94:AA94"/>
    <mergeCell ref="B96:C96"/>
    <mergeCell ref="D96:M96"/>
    <mergeCell ref="N96:T96"/>
    <mergeCell ref="U96:W96"/>
    <mergeCell ref="Z96:AA96"/>
    <mergeCell ref="B87:H87"/>
    <mergeCell ref="J87:P87"/>
    <mergeCell ref="B88:H88"/>
    <mergeCell ref="J88:P88"/>
    <mergeCell ref="B91:H91"/>
    <mergeCell ref="J91:P91"/>
    <mergeCell ref="B83:AA83"/>
    <mergeCell ref="C85:D85"/>
    <mergeCell ref="F85:J85"/>
    <mergeCell ref="K85:R85"/>
    <mergeCell ref="B79:C79"/>
    <mergeCell ref="D79:M79"/>
    <mergeCell ref="N79:T79"/>
    <mergeCell ref="U79:W79"/>
    <mergeCell ref="Z79:AA79"/>
    <mergeCell ref="B78:C78"/>
    <mergeCell ref="D78:M78"/>
    <mergeCell ref="N78:T78"/>
    <mergeCell ref="U78:W78"/>
    <mergeCell ref="Z78:AA78"/>
    <mergeCell ref="B77:C77"/>
    <mergeCell ref="D77:M77"/>
    <mergeCell ref="N77:T77"/>
    <mergeCell ref="U77:W77"/>
    <mergeCell ref="Z77:AA77"/>
    <mergeCell ref="B76:C76"/>
    <mergeCell ref="D76:M76"/>
    <mergeCell ref="N76:T76"/>
    <mergeCell ref="U76:W76"/>
    <mergeCell ref="Z76:AA76"/>
    <mergeCell ref="B75:C75"/>
    <mergeCell ref="D75:M75"/>
    <mergeCell ref="N75:T75"/>
    <mergeCell ref="U75:W75"/>
    <mergeCell ref="Z75:AA75"/>
    <mergeCell ref="B74:C74"/>
    <mergeCell ref="D74:M74"/>
    <mergeCell ref="N74:T74"/>
    <mergeCell ref="U74:W74"/>
    <mergeCell ref="Z74:AA74"/>
    <mergeCell ref="B73:C73"/>
    <mergeCell ref="D73:M73"/>
    <mergeCell ref="N73:T73"/>
    <mergeCell ref="U73:W73"/>
    <mergeCell ref="Z73:AA73"/>
    <mergeCell ref="N72:T72"/>
    <mergeCell ref="U72:W72"/>
    <mergeCell ref="Z72:AA72"/>
    <mergeCell ref="B63:H63"/>
    <mergeCell ref="J63:P63"/>
    <mergeCell ref="B64:H64"/>
    <mergeCell ref="J64:P64"/>
    <mergeCell ref="B67:H67"/>
    <mergeCell ref="J67:P67"/>
    <mergeCell ref="B45:C45"/>
    <mergeCell ref="D45:M45"/>
    <mergeCell ref="N45:T45"/>
    <mergeCell ref="U45:W45"/>
    <mergeCell ref="Z45:AA45"/>
    <mergeCell ref="B44:C44"/>
    <mergeCell ref="D44:M44"/>
    <mergeCell ref="N44:T44"/>
    <mergeCell ref="U44:W44"/>
    <mergeCell ref="Z44:AA44"/>
    <mergeCell ref="B43:C43"/>
    <mergeCell ref="D43:M43"/>
    <mergeCell ref="N43:T43"/>
    <mergeCell ref="U43:W43"/>
    <mergeCell ref="Z43:AA43"/>
    <mergeCell ref="B42:C42"/>
    <mergeCell ref="D42:M42"/>
    <mergeCell ref="N42:T42"/>
    <mergeCell ref="U42:W42"/>
    <mergeCell ref="Z42:AA42"/>
    <mergeCell ref="B41:C41"/>
    <mergeCell ref="D41:M41"/>
    <mergeCell ref="N41:T41"/>
    <mergeCell ref="U41:W41"/>
    <mergeCell ref="Z41:AA41"/>
    <mergeCell ref="B40:C40"/>
    <mergeCell ref="D40:M40"/>
    <mergeCell ref="N40:T40"/>
    <mergeCell ref="U40:W40"/>
    <mergeCell ref="Z40:AA40"/>
    <mergeCell ref="B37:AA37"/>
    <mergeCell ref="B39:C39"/>
    <mergeCell ref="D39:M39"/>
    <mergeCell ref="N39:T39"/>
    <mergeCell ref="U39:W39"/>
    <mergeCell ref="Z39:AA39"/>
    <mergeCell ref="B30:H30"/>
    <mergeCell ref="J30:P30"/>
    <mergeCell ref="B31:H31"/>
    <mergeCell ref="J31:P31"/>
    <mergeCell ref="B34:H34"/>
    <mergeCell ref="J34:P34"/>
    <mergeCell ref="B26:AA26"/>
    <mergeCell ref="C28:D28"/>
    <mergeCell ref="F28:J28"/>
    <mergeCell ref="K28:R28"/>
    <mergeCell ref="B22:C22"/>
    <mergeCell ref="D22:M22"/>
    <mergeCell ref="N22:T22"/>
    <mergeCell ref="U22:W22"/>
    <mergeCell ref="Z22:AA22"/>
    <mergeCell ref="Z18:AA18"/>
    <mergeCell ref="B21:C21"/>
    <mergeCell ref="D21:M21"/>
    <mergeCell ref="N21:T21"/>
    <mergeCell ref="U21:W21"/>
    <mergeCell ref="Z21:AA21"/>
    <mergeCell ref="B20:C20"/>
    <mergeCell ref="D20:M20"/>
    <mergeCell ref="N20:T20"/>
    <mergeCell ref="U20:W20"/>
    <mergeCell ref="Z20:AA20"/>
    <mergeCell ref="A3:AB3"/>
    <mergeCell ref="B6:AA6"/>
    <mergeCell ref="B11:C11"/>
    <mergeCell ref="D11:M11"/>
    <mergeCell ref="N11:T11"/>
    <mergeCell ref="U11:W11"/>
    <mergeCell ref="Z11:AA11"/>
    <mergeCell ref="B9:C9"/>
    <mergeCell ref="D9:M9"/>
    <mergeCell ref="N9:T9"/>
    <mergeCell ref="U9:W9"/>
    <mergeCell ref="Z9:AA9"/>
    <mergeCell ref="B8:C8"/>
    <mergeCell ref="D8:M8"/>
    <mergeCell ref="N8:T8"/>
    <mergeCell ref="U8:W8"/>
    <mergeCell ref="Z8:AA8"/>
    <mergeCell ref="B10:C10"/>
    <mergeCell ref="D10:M10"/>
    <mergeCell ref="N10:T10"/>
    <mergeCell ref="U10:W10"/>
    <mergeCell ref="Z10:AA10"/>
    <mergeCell ref="D56:M56"/>
    <mergeCell ref="N56:T56"/>
    <mergeCell ref="U56:W56"/>
    <mergeCell ref="Z56:AA56"/>
    <mergeCell ref="B13:C13"/>
    <mergeCell ref="D13:M13"/>
    <mergeCell ref="N13:T13"/>
    <mergeCell ref="U13:W13"/>
    <mergeCell ref="Z13:AA13"/>
    <mergeCell ref="Z14:AA14"/>
    <mergeCell ref="B17:C17"/>
    <mergeCell ref="D17:M17"/>
    <mergeCell ref="N17:T17"/>
    <mergeCell ref="U17:W17"/>
    <mergeCell ref="Z17:AA17"/>
    <mergeCell ref="B16:C16"/>
    <mergeCell ref="D16:M16"/>
    <mergeCell ref="N16:T16"/>
    <mergeCell ref="U16:W16"/>
    <mergeCell ref="Z16:AA16"/>
    <mergeCell ref="B15:C15"/>
    <mergeCell ref="D15:M15"/>
    <mergeCell ref="N15:T15"/>
    <mergeCell ref="U15:W15"/>
    <mergeCell ref="B50:C50"/>
    <mergeCell ref="D50:M50"/>
    <mergeCell ref="N50:T50"/>
    <mergeCell ref="U50:W50"/>
    <mergeCell ref="Z50:AA50"/>
    <mergeCell ref="B70:AA70"/>
    <mergeCell ref="B72:C72"/>
    <mergeCell ref="D72:M72"/>
    <mergeCell ref="B114:C114"/>
    <mergeCell ref="D114:M114"/>
    <mergeCell ref="N114:T114"/>
    <mergeCell ref="U114:W114"/>
    <mergeCell ref="Z114:AA114"/>
    <mergeCell ref="B54:C54"/>
    <mergeCell ref="D54:M54"/>
    <mergeCell ref="N54:T54"/>
    <mergeCell ref="U54:W54"/>
    <mergeCell ref="Z54:AA54"/>
    <mergeCell ref="B55:C55"/>
    <mergeCell ref="D55:M55"/>
    <mergeCell ref="N55:T55"/>
    <mergeCell ref="U55:W55"/>
    <mergeCell ref="Z55:AA55"/>
    <mergeCell ref="B59:AA59"/>
    <mergeCell ref="B49:C49"/>
    <mergeCell ref="D49:M49"/>
    <mergeCell ref="N49:T49"/>
    <mergeCell ref="U49:W49"/>
    <mergeCell ref="Z49:AA49"/>
    <mergeCell ref="B47:C47"/>
    <mergeCell ref="D47:M47"/>
    <mergeCell ref="N47:T47"/>
    <mergeCell ref="U47:W47"/>
    <mergeCell ref="Z47:AA47"/>
    <mergeCell ref="B48:C48"/>
    <mergeCell ref="D48:M48"/>
    <mergeCell ref="N48:T48"/>
    <mergeCell ref="U48:W48"/>
    <mergeCell ref="Z48:AA48"/>
    <mergeCell ref="B46:C46"/>
    <mergeCell ref="D46:M46"/>
    <mergeCell ref="N46:T46"/>
    <mergeCell ref="U46:W46"/>
    <mergeCell ref="Z46:AA46"/>
    <mergeCell ref="B12:C12"/>
    <mergeCell ref="D12:M12"/>
    <mergeCell ref="N12:T12"/>
    <mergeCell ref="U12:W12"/>
    <mergeCell ref="Z12:AA12"/>
    <mergeCell ref="Z15:AA15"/>
    <mergeCell ref="B14:C14"/>
    <mergeCell ref="D14:M14"/>
    <mergeCell ref="N14:T14"/>
    <mergeCell ref="U14:W14"/>
    <mergeCell ref="B19:C19"/>
    <mergeCell ref="D19:M19"/>
    <mergeCell ref="N19:T19"/>
    <mergeCell ref="U19:W19"/>
    <mergeCell ref="Z19:AA19"/>
    <mergeCell ref="B18:C18"/>
    <mergeCell ref="D18:M18"/>
    <mergeCell ref="N18:T18"/>
    <mergeCell ref="U18:W18"/>
    <mergeCell ref="B51:C51"/>
    <mergeCell ref="D51:M51"/>
    <mergeCell ref="N51:T51"/>
    <mergeCell ref="U51:W51"/>
    <mergeCell ref="Z51:AA51"/>
    <mergeCell ref="B100:C100"/>
    <mergeCell ref="D100:M100"/>
    <mergeCell ref="N100:T100"/>
    <mergeCell ref="U100:W100"/>
    <mergeCell ref="Z100:AA100"/>
    <mergeCell ref="B99:C99"/>
    <mergeCell ref="D99:M99"/>
    <mergeCell ref="N99:T99"/>
    <mergeCell ref="U99:W99"/>
    <mergeCell ref="Z99:AA99"/>
    <mergeCell ref="B53:C53"/>
    <mergeCell ref="D53:M53"/>
    <mergeCell ref="N53:T53"/>
    <mergeCell ref="U53:W53"/>
    <mergeCell ref="Z53:AA53"/>
    <mergeCell ref="C61:D61"/>
    <mergeCell ref="F61:J61"/>
    <mergeCell ref="K61:R61"/>
    <mergeCell ref="B56:C56"/>
  </mergeCells>
  <pageMargins left="0" right="0" top="0" bottom="0" header="0" footer="0"/>
  <pageSetup paperSize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Položky všech ceníků</vt:lpstr>
      <vt:lpstr>'Položky všech ceníků'!Názvy_tisku</vt:lpstr>
      <vt:lpstr>Rekapitulace!Názvy_tisku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Havlíček</cp:lastModifiedBy>
  <dcterms:created xsi:type="dcterms:W3CDTF">2025-02-14T10:31:10Z</dcterms:created>
  <dcterms:modified xsi:type="dcterms:W3CDTF">2025-03-01T16:40:12Z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