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_Akce\24_020-A_Milovice_Prubezna_oprava_povrchu_DPS\10_Archiv PD\202503_oprava_chodníků\20250327_oprava_chodniku__01\soupis prací\"/>
    </mc:Choice>
  </mc:AlternateContent>
  <bookViews>
    <workbookView xWindow="0" yWindow="0" windowWidth="0" windowHeight="0"/>
  </bookViews>
  <sheets>
    <sheet name="Rekapitulace" sheetId="4" r:id="rId1"/>
    <sheet name="SO_000" sheetId="2" r:id="rId2"/>
    <sheet name="SO_101" sheetId="3" r:id="rId3"/>
  </sheets>
  <calcPr/>
</workbook>
</file>

<file path=xl/calcChain.xml><?xml version="1.0" encoding="utf-8"?>
<calcChain xmlns="http://schemas.openxmlformats.org/spreadsheetml/2006/main">
  <c i="4" l="1" r="E11"/>
  <c r="D11"/>
  <c r="C11"/>
  <c r="E10"/>
  <c r="D10"/>
  <c r="C10"/>
  <c r="C7"/>
  <c r="C6"/>
  <c i="3" r="I3"/>
  <c r="I99"/>
  <c r="O112"/>
  <c r="I112"/>
  <c r="O108"/>
  <c r="I108"/>
  <c r="O104"/>
  <c r="I104"/>
  <c r="O100"/>
  <c r="I100"/>
  <c r="I70"/>
  <c r="O95"/>
  <c r="I95"/>
  <c r="O91"/>
  <c r="I91"/>
  <c r="O87"/>
  <c r="I87"/>
  <c r="O83"/>
  <c r="I83"/>
  <c r="O79"/>
  <c r="I79"/>
  <c r="O75"/>
  <c r="I75"/>
  <c r="O71"/>
  <c r="I71"/>
  <c r="I25"/>
  <c r="O66"/>
  <c r="I66"/>
  <c r="O62"/>
  <c r="I62"/>
  <c r="O58"/>
  <c r="I58"/>
  <c r="O54"/>
  <c r="I54"/>
  <c r="O50"/>
  <c r="I50"/>
  <c r="O46"/>
  <c r="I46"/>
  <c r="O42"/>
  <c r="I42"/>
  <c r="O38"/>
  <c r="I38"/>
  <c r="O34"/>
  <c r="I34"/>
  <c r="O30"/>
  <c r="I30"/>
  <c r="O26"/>
  <c r="I26"/>
  <c r="I8"/>
  <c r="O21"/>
  <c r="I21"/>
  <c r="O17"/>
  <c r="I17"/>
  <c r="O13"/>
  <c r="I13"/>
  <c r="O9"/>
  <c r="I9"/>
  <c i="2" r="I3"/>
  <c r="I8"/>
  <c r="O21"/>
  <c r="I21"/>
  <c r="O18"/>
  <c r="I18"/>
  <c r="O15"/>
  <c r="I15"/>
  <c r="O12"/>
  <c r="I12"/>
  <c r="O9"/>
  <c r="I9"/>
</calcChain>
</file>

<file path=xl/sharedStrings.xml><?xml version="1.0" encoding="utf-8"?>
<sst xmlns="http://schemas.openxmlformats.org/spreadsheetml/2006/main">
  <si>
    <t>EstiCon</t>
  </si>
  <si>
    <t xml:space="preserve">Firma: </t>
  </si>
  <si>
    <t>Rekapitulace ceny</t>
  </si>
  <si>
    <t>Stavba: 24_020-A/II - Milovice_ul_Prubezna - oprava povrchu chodníku u BD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</si>
  <si>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</si>
  <si>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</si>
  <si>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</si>
  <si>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</si>
  <si>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</si>
  <si>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</si>
  <si>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</si>
  <si>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SO_000</t>
  </si>
  <si>
    <t>SO_101</t>
  </si>
  <si>
    <t>Komunikace a zpevnené plochy</t>
  </si>
  <si>
    <t>Soupis prací objektu</t>
  </si>
  <si>
    <t>S</t>
  </si>
  <si>
    <t>Stavba:</t>
  </si>
  <si>
    <t>24_020-A/II</t>
  </si>
  <si>
    <t>Milovice_ul_Prubezna - oprava povrchu chodníku u BD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</si>
  <si>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</si>
  <si>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</si>
  <si>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</si>
  <si>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</si>
  <si>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</si>
  <si>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</si>
  <si>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</si>
  <si>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</si>
  <si>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</si>
  <si>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</si>
  <si>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</si>
  <si>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</si>
  <si>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</si>
  <si>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</si>
  <si>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</si>
  <si>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</si>
  <si>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</si>
  <si>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02911</t>
  </si>
  <si>
    <t/>
  </si>
  <si>
    <t>OSTATNÍ POŽADAVKY - GEODETICKÉ ZAMERENÍ</t>
  </si>
  <si>
    <t>HM</t>
  </si>
  <si>
    <t>OTSKP ~ 2024</t>
  </si>
  <si>
    <t>PP</t>
  </si>
  <si>
    <t>TS</t>
  </si>
  <si>
    <t>Položka zahrnuje:
- veškeré náklady spojené s objednatelem požadovanými pracemi
Položka nezahrnuje:
- x</t>
  </si>
  <si>
    <t>02944</t>
  </si>
  <si>
    <t>OSTAT POŽADAVKY - DOKUMENTACE SKUTEC PROVEDENÍ V DIGIT FORME</t>
  </si>
  <si>
    <t>KPL</t>
  </si>
  <si>
    <t>03100</t>
  </si>
  <si>
    <t>ZARÍZENÍ STAVENIŠTE - ZRÍZENÍ, PROVOZ, DEMONTÁŽ</t>
  </si>
  <si>
    <t>Položka zahrnuje:
 objednatelem povolené náklady na porízení (event. pronájem), provozování, udržování a likvidaci zhotovitelova zarízení
Položka nezahrnuje:
- x</t>
  </si>
  <si>
    <t>03730</t>
  </si>
  <si>
    <t>POMOC PRÁCE ZAJIŠT NEBO ZRÍZ OCHRANU INŽENÝRSKÝCH SÍTÍ</t>
  </si>
  <si>
    <t>Položka zahrnuje:
- objednatelem povolené náklady na požadovaná zarízení zhotovitele
Položka nezahrnuje:
- x</t>
  </si>
  <si>
    <t>R01</t>
  </si>
  <si>
    <t>DOPRAVNE INŽENÝRSKÁ OPATRENÍ</t>
  </si>
  <si>
    <t>014211</t>
  </si>
  <si>
    <t>POPLATKY ZA ZEMNÍK - ORNICE</t>
  </si>
  <si>
    <t>M3</t>
  </si>
  <si>
    <t>VV</t>
  </si>
  <si>
    <t>nákup ornice 107,1*0,1 = 10,710 [A]</t>
  </si>
  <si>
    <t>Položka zahrnuje:
- veškeré poplatky majiteli zemníku související s nákupem zeminy (nikoliv s otvírkou zemníku)
Položka nezahrnuje:
- x</t>
  </si>
  <si>
    <t>015111</t>
  </si>
  <si>
    <t xml:space="preserve">POPLATKY ZA LIKVIDACI ODPADU NEKONTAMINOVANÝCH - 17 05 04  VYTEŽENÉ ZEMINY A HORNINY -  I. TRÍDA TEŽITELNOSTI</t>
  </si>
  <si>
    <t>T</t>
  </si>
  <si>
    <t>dle pol. 11130 10,71*2 = 21,420 [A]_x000d_
dle pol. 11332 68,85*2 = 137,700 [B]_x000d_
Celkové množství = 159,120</t>
  </si>
  <si>
    <t>1. Položka obsahuje:
 – veškeré poplatky provozovateli skládky, recyklacní linky nebo jiného zarízení na zpracování nebo likvidaci odpadu související s prevzetím, uložením, zpracováním nebo likvidací odpadu
2. Položka neobsahuje:
 – náklady spojené s dopravou odpadu z místa stavby na místo prevzetí provozovatelem skládky, recyklacní linky nebo jiného zarízení na zpracování nebo likvidaci odpadu
3. Zpusob merení:
Tunou se rozumí hmotnost odpadu vytrídeného v souladu se zákonem c. 541/2020 Sb., o nakládání s odpady, v platném znení.</t>
  </si>
  <si>
    <t>015140</t>
  </si>
  <si>
    <t xml:space="preserve">POPLATKY ZA LIKVIDACI ODPADU NEKONTAMINOVANÝCH - 17 01 01  BETON Z DEMOLIC OBJEKTU, ZÁKLADU TV</t>
  </si>
  <si>
    <t>dle pol. 11334 68,85*2,3 = 158,355 [A]_x000d_
dle pol. 11348 8,4*2,3 = 19,320 [B]_x000d_
dle pol. 11352 208*0,1+357*0,03 = 31,510 [C]_x000d_
Celkové množství = 209,185</t>
  </si>
  <si>
    <t>015130</t>
  </si>
  <si>
    <t xml:space="preserve">POPLATKY ZA LIKVIDACI ODPADU NEKONTAMINOVANÝCH - 17 03 02  VYBOURANÝ ASFALTOVÝ BETON BEZ DEHTU</t>
  </si>
  <si>
    <t>dle pol. 11313 34,05*2,3 = 78,315 [A]</t>
  </si>
  <si>
    <t>1</t>
  </si>
  <si>
    <t>Zemní práce</t>
  </si>
  <si>
    <t>11130</t>
  </si>
  <si>
    <t>SEJMUTÍ DRNU</t>
  </si>
  <si>
    <t>M2</t>
  </si>
  <si>
    <t>357*0,3*0,1 = 10,710 [A]</t>
  </si>
  <si>
    <t xml:space="preserve">Položka zahrnuje:
- vodorovnou dopravu  a uložení na skládku
Položka nezahrnuje:
- x</t>
  </si>
  <si>
    <t>11313</t>
  </si>
  <si>
    <t>ODSTRANENÍ KRYTU ZPEVNENÝCH PLOCH S ASFALTOVÝM POJIVEM</t>
  </si>
  <si>
    <t>vybourání asfaltu + vybourání asfaltu podél nových obrub</t>
  </si>
  <si>
    <t>vybourání asfaltu + vybourání asfaltu podél nových obrub 196*0,5*0,1+485*0,05 = 34,050 [A]</t>
  </si>
  <si>
    <t xml:space="preserve">Položka zahrnuje:
- veškerou manipulaci s vybouranou sutí a s vybouranými hmotami vc. uložení na skládku. 
Položka nezahrnuje:
-  poplatek za skládku, který se vykazuje v položce 0141** (s výjimkou malého množství bouraného materiálu, kde je možné poplatek zahrnout do jednotkové ceny bourání – tento fakt musí být uveden v doplnujícím textu k položce).</t>
  </si>
  <si>
    <t>11332</t>
  </si>
  <si>
    <t>ODSTRANENÍ PODKLADU ZPEVNENÝCH PLOCH Z KAMENIVA NESTMELENÉHO</t>
  </si>
  <si>
    <t>485*0,09+140*0,18 = 68,850 [A]</t>
  </si>
  <si>
    <t>11334</t>
  </si>
  <si>
    <t>ODSTRANENÍ PODKLADU ZPEVNENÝCH PLOCH S CEMENT POJIVEM</t>
  </si>
  <si>
    <t>odstranení podkladu litého asfaltu,predpoklad vrstva SC_x000d_
odvoz na rec. skládku_x000d_
cerpáno se souhlasem TDI</t>
  </si>
  <si>
    <t>485*0,1 = 48,500 [A]</t>
  </si>
  <si>
    <t>11348</t>
  </si>
  <si>
    <t>ODSTRANENÍ KRYTU ZPEVNENÝCH PLOCH Z DLAŽDIC VCETNE PODKLADU</t>
  </si>
  <si>
    <t>vybourání stávající dlažby, odvoz na rec. skládku</t>
  </si>
  <si>
    <t>140*0,06 = 8,400 [A]</t>
  </si>
  <si>
    <t>11352</t>
  </si>
  <si>
    <t>ODSTRANENÍ CHODNÍKOVÝCH A SILNICNÍCH OBRUBNÍKU BETONOVÝCH</t>
  </si>
  <si>
    <t>M</t>
  </si>
  <si>
    <t>odstranení stávajících obrub_x000d_
odvoz na recyklacní skládku</t>
  </si>
  <si>
    <t>odstranení stávajících obrub silnicních 208 = 208,000 [A]_x000d_
odstranení záhonových obrub 357 = 357,000 [B]_x000d_
Celkové množství = 565,000</t>
  </si>
  <si>
    <t>113763</t>
  </si>
  <si>
    <t>FRÉZOVÁNÍ DRÁŽKY PRUREZU DO 300MM2 V ASFALTOVÉ VOZOVCE</t>
  </si>
  <si>
    <t>frézování drážky pro asfaltovou zálivku podél všech obrub</t>
  </si>
  <si>
    <t>frézování drážky pro asfaltovou zálivku 196+12*0,5 = 202,000 [A]</t>
  </si>
  <si>
    <t>Položka zahrnuje:
- veškerou manipulaci s vybouranou sutí a s vybouranými hmotami vc. uložení na skládku.
Položka nezahrnuje:
- x</t>
  </si>
  <si>
    <t>18120</t>
  </si>
  <si>
    <t>ÚPRAVA PLÁNE SE ZHUTNENÍM V HORNINE TR. II</t>
  </si>
  <si>
    <t>zhutnení zemní pláne chodníku Edef2 min 30 MPa</t>
  </si>
  <si>
    <t>605+20 = 625,000 [A]</t>
  </si>
  <si>
    <t>Položka zahrnuje:
- úpravu pláne vcetne vyrovnání výškových rozdílu. Míru zhutnení urcuje projekt.
Položka nezahrnuje:
- x</t>
  </si>
  <si>
    <t>18231</t>
  </si>
  <si>
    <t>ROZPROSTRENÍ ORNICE V ROVINE V TL DO 0,10M</t>
  </si>
  <si>
    <t>357*0,3 = 107,100 [A]</t>
  </si>
  <si>
    <t>Položka zahrnuje:
- nutné premístení ornice z docasných skládek vzdálených do 50m
- rozprostrení ornice v predepsané tlouštce v rovine a ve svahu do 1:5
Položka nezahrnuje:
- x</t>
  </si>
  <si>
    <t>18241</t>
  </si>
  <si>
    <t>ZALOŽENÍ TRÁVNÍKU RUCNÍM VÝSEVEM</t>
  </si>
  <si>
    <t>Položka zahrnuje:
- dodání predepsané travní smesi, její výsev na ornici, zalévání, první pokosení, to vše bez ohledu na sklon terénu
Položka nezahrnuje:
- x</t>
  </si>
  <si>
    <t>18247</t>
  </si>
  <si>
    <t>OŠETROVÁNÍ TRÁVNÍKU</t>
  </si>
  <si>
    <t>Položka zahrnuje:
- pokosení se shrabáním, naložení shrabku na dopravní prostredek, s odvozem a se složením, to vše bez ohledu na sklon terénu
- nutné zalití a hnojení
Položka nezahrnuje:
- x</t>
  </si>
  <si>
    <t>5</t>
  </si>
  <si>
    <t>Komunikace</t>
  </si>
  <si>
    <t>56333</t>
  </si>
  <si>
    <t>VOZOVKOVÉ VRSTVY ZE ŠTERKODRTI TL. DO 150MM</t>
  </si>
  <si>
    <t>konstrukce chodníku - podkladní vrstva ŠDB 0/32 605+20 = 625,000 [A]</t>
  </si>
  <si>
    <t>Položka zahrnuje:
- dodání kameniva predepsané kvality a zrnitosti
- rozprostrení a zhutnení vrstvy v predepsané tlouštce
- zrízení vrstvy bez rozlišení šírky, pokládání vrstvy po etapách
Položka nezahrnuje:
- postriky, nátery</t>
  </si>
  <si>
    <t>572213</t>
  </si>
  <si>
    <t>SPOJOVACÍ POSTRIK Z EMULZE DO 0,5KG/M2</t>
  </si>
  <si>
    <t>2*196*0,5 = 196,000 [A]</t>
  </si>
  <si>
    <t>Položka zahrnuje:
- dodání všech predepsaných materiálu pro postriky v predepsaném množství
- provedení dle predepsaného technologického predpisu
- zrízení vrstvy bez rozlišení šírky, pokládání vrstvy po etapách
- úpravu napojení, ukoncení
Položka nezahrnuje:
- x</t>
  </si>
  <si>
    <t>574A33</t>
  </si>
  <si>
    <t>ASFALTOVÝ BETON PRO OBRUSNÉ VRSTVY ACO 11 TL. 40MM</t>
  </si>
  <si>
    <t>ACO 11 50/70</t>
  </si>
  <si>
    <t>196*0,5 = 98,000 [A]</t>
  </si>
  <si>
    <t>Položka zahrnuje:
- dodání smesi v požadované kvalite
- ocištení podkladu
- uložení smesi dle predepsaného technologického predpisu, zhutnení vrstvy v predepsané tlouštce
- zrízení vrstvy bez rozlišení šírky, pokládání vrstvy po etapách, vcetne pracovních spar a spoju
- úpravu napojení, ukoncení podél obrubníku, dilatacních zarízení, odvodnovacích proužku, odvodnovacu, vpustí, šachet a pod.
Položka nezahrnuje:
- postriky, nátery
- tesnení podél obrubníku, dilatacních zarízení, odvodnovacích proužku, odvodnovacu, vpustí, šachet a pod.</t>
  </si>
  <si>
    <t>574E56</t>
  </si>
  <si>
    <t>ASFALTOVÝ BETON PRO PODKLADNÍ VRSTVY ACP 16+, 16S TL. 60MM</t>
  </si>
  <si>
    <t>582611</t>
  </si>
  <si>
    <t>KRYTY Z BETON DLAŽDIC SE ZÁMKEM ŠEDÝCH TL 60MM DO LOŽE Z KAM</t>
  </si>
  <si>
    <t>chodník - betonová dlažba</t>
  </si>
  <si>
    <t>605 = 605,000 [A]</t>
  </si>
  <si>
    <t>Položka zahrnuje:
- dodání dlažebního materiálu v požadované kvalite, dodání materiálu pro predepsané lože v tlouštce predepsané dokumentací a pro predepsanou výpln spar
- ocištení podkladu
- uložení dlažby dle predepsaného technologického predpisu vcetne predepsané podkladní vrstvy a predepsané výplne spar
- zrízení vrstvy bez rozlišení šírky, pokládání vrstvy po etapách 
- úpravu napojení, ukoncení podél obrubníku, dilatacních zarízení, odvodnovacích proužku, odvodnovacu, vpustí, šachet a pod., nestanoví-li zadávací dokumentace jinak
Položka nezahrnuje:
- postriky, nátery
- tesnení podél obrubníku, dilatacních zarízení, odvodnovacích proužku, odvodnovacu, vpustí, šachet a pod.</t>
  </si>
  <si>
    <t>58261A</t>
  </si>
  <si>
    <t>KRYTY Z BETON DLAŽDIC SE ZÁMKEM BAREV RELIÉF TL 60MM DO LOŽE Z KAM</t>
  </si>
  <si>
    <t>reliéfní dlažba - hmatové úpravy pro nevidomé</t>
  </si>
  <si>
    <t>20 = 20,000 [A]</t>
  </si>
  <si>
    <t>587205</t>
  </si>
  <si>
    <t>PREDLÁŽDENÍ KRYTU Z BETONOVÝCH DLAŽDIC</t>
  </si>
  <si>
    <t>predláždení stávající betonové dlažby v míste výškového napojení u c.p. 600</t>
  </si>
  <si>
    <t>4 = 4,000 [A]</t>
  </si>
  <si>
    <t>Položka zahrnuje:
- pod pojmem *predláždení* se rozumí rozebrání stávající dlažby a pokládka dlažby ze stávajícího dlažebního materiálu (bez dodávky nového)
- nezbytnou manipulaci s tímto materiálem (nakládání, doprava, složení, ocištení)
- dodání a rozprostrení materiálu pro lože a jeho tlouštku predepsanou dokumentací a pro predepsanou výpln spar
Položka nezahrnuje:
- doplnení plochy s použitím nového materiálu (vykazuje se v položce c.582)</t>
  </si>
  <si>
    <t>9</t>
  </si>
  <si>
    <t>Ostatní konstrukce a práce</t>
  </si>
  <si>
    <t>917211</t>
  </si>
  <si>
    <t>ZÁHONOVÉ OBRUBY Z BETONOVÝCH OBRUBNÍKU ŠÍR 50MM</t>
  </si>
  <si>
    <t>obruby podél obnovovaných chodníku</t>
  </si>
  <si>
    <t>357 = 357,000 [A]</t>
  </si>
  <si>
    <t>Položka zahrnuje:
- dodání a pokládku betonových obrubníku o rozmerech predepsaných zadávací dokumentací
- betonové lože i bocní betonovou operku
Položka nezahrnuje:
- x</t>
  </si>
  <si>
    <t>917224</t>
  </si>
  <si>
    <t>SILNICNÍ A CHODNÍKOVÉ OBRUBY Z BETONOVÝCH OBRUBNÍKU ŠÍR 150MM</t>
  </si>
  <si>
    <t>silnicní obruby - nášlap+12cm, nášlap +2cm, prechodové kusy</t>
  </si>
  <si>
    <t>148+36+24 = 208,000 [A]</t>
  </si>
  <si>
    <t>919111</t>
  </si>
  <si>
    <t>REZÁNÍ ASFALTOVÉHO KRYTU VOZOVEK TL DO 50MM</t>
  </si>
  <si>
    <t>zaríznutí asfaltu v míste napojení nového a stávajícícho asfaltu podél obrub</t>
  </si>
  <si>
    <t>196+12*0,5 = 202,000 [A]</t>
  </si>
  <si>
    <t>Položka zahrnuje:
- rezání vozovkové vrstvy v predepsané tlouštce
- spotreba vody
Položka nezahrnuje:
- x</t>
  </si>
  <si>
    <t>931326</t>
  </si>
  <si>
    <t>TESNENÍ DILATAC SPAR ASF ZÁLIVKOU MODIFIK PRUR DO 800MM2</t>
  </si>
  <si>
    <t>asfaltová zálivka podél nových obrub a v místech napojení staré a nové kce</t>
  </si>
  <si>
    <t>Položka zahrnuje:
- dodávku a osazení predepsaného materiálu
- ocištení ploch spáry pred úpravou
- ocištení okolí spáry po úprave
Položka nezahrnuje:
- tesnící profil</t>
  </si>
</sst>
</file>

<file path=xl/styles.xml><?xml version="1.0" encoding="utf-8"?>
<styleSheet xmlns="http://schemas.openxmlformats.org/spreadsheetml/2006/main">
  <numFmts count="2">
    <numFmt numFmtId="165" formatCode="# ### ### ### ##0.00"/>
    <numFmt numFmtId="164" formatCode="# ### ### ### ##0.000"/>
  </numFmts>
  <fonts count="9">
    <font>
      <sz val="11"/>
      <name val="Calibri"/>
      <family val="2"/>
      <scheme val="minor"/>
    </font>
    <font>
      <sz val="11"/>
      <color rgb="FFD9D9D9"/>
      <name val="Calibri"/>
      <scheme val="minor"/>
    </font>
    <font>
      <b/>
      <sz val="10"/>
      <color rgb="FF000000"/>
      <name val="Arial"/>
    </font>
    <font>
      <b/>
      <sz val="16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/>
    <border>
      <left style="thin"/>
      <right style="thin"/>
      <top style="thin"/>
      <bottom style="thin"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top style="thin"/>
      <bottom style="thin"/>
    </border>
    <border>
      <left style="thin">
        <color rgb="FF000000"/>
      </left>
      <right style="thin"/>
      <top style="thin"/>
      <bottom style="thin"/>
    </border>
    <border>
      <left style="thin"/>
      <right style="thin">
        <color rgb="FF000000"/>
      </right>
      <top style="thin"/>
      <bottom style="thin"/>
    </border>
    <border>
      <left style="thin"/>
      <top style="thin"/>
    </border>
    <border>
      <left style="thin"/>
      <right style="thin"/>
      <top style="thin"/>
    </border>
    <border>
      <left style="thin">
        <color rgb="FF000000"/>
      </left>
      <top style="thin"/>
    </border>
    <border>
      <top style="thin"/>
    </border>
    <border>
      <right style="thin">
        <color rgb="FF000000"/>
      </right>
      <top style="thin"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9">
    <xf numFmtId="0" fontId="0" fillId="0" borderId="0"/>
    <xf numFmtId="0" fontId="2" fillId="0" borderId="0">
      <alignment horizontal="right" vertical="center" wrapText="1"/>
    </xf>
    <xf numFmtId="0" fontId="3" fillId="0" borderId="0">
      <alignment horizontal="left" vertical="center" wrapText="1"/>
    </xf>
    <xf numFmtId="0" fontId="2" fillId="0" borderId="0">
      <alignment horizontal="right" vertical="center" wrapText="1"/>
    </xf>
    <xf numFmtId="0" fontId="4" fillId="0" borderId="0">
      <alignment horizontal="center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2" fillId="0" borderId="0">
      <alignment horizontal="left" vertical="center" wrapText="1"/>
    </xf>
    <xf numFmtId="0" fontId="8" fillId="0" borderId="0">
      <alignment horizontal="left" vertical="center" wrapText="1"/>
    </xf>
  </cellStyleXfs>
  <cellXfs count="51">
    <xf numFmtId="0" fontId="0" fillId="0" borderId="0" xfId="0"/>
    <xf numFmtId="0" fontId="1" fillId="2" borderId="0" xfId="0" applyFont="1" applyFill="1"/>
    <xf numFmtId="0" fontId="2" fillId="2" borderId="0" xfId="1" applyFill="1">
      <alignment horizontal="right" vertical="center" wrapText="1"/>
    </xf>
    <xf numFmtId="0" fontId="0" fillId="2" borderId="0" xfId="0" applyFill="1"/>
    <xf numFmtId="0" fontId="3" fillId="2" borderId="0" xfId="2" applyFill="1">
      <alignment horizontal="left" vertical="center" wrapText="1"/>
    </xf>
    <xf numFmtId="0" fontId="2" fillId="2" borderId="0" xfId="3" applyFill="1">
      <alignment horizontal="right" vertical="center" wrapText="1"/>
    </xf>
    <xf numFmtId="165" fontId="2" fillId="2" borderId="0" xfId="3" applyNumberFormat="1" applyFill="1">
      <alignment horizontal="right" vertical="center" wrapText="1"/>
    </xf>
    <xf numFmtId="0" fontId="4" fillId="3" borderId="1" xfId="4" applyFill="1" applyBorder="1">
      <alignment horizontal="center" vertical="center" wrapText="1"/>
    </xf>
    <xf numFmtId="0" fontId="2" fillId="0" borderId="1" xfId="1" applyBorder="1">
      <alignment horizontal="right" vertical="center" wrapText="1"/>
    </xf>
    <xf numFmtId="165" fontId="2" fillId="0" borderId="1" xfId="1" applyNumberFormat="1" applyBorder="1">
      <alignment horizontal="righ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righ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5" fillId="2" borderId="5" xfId="5" applyFill="1" applyBorder="1">
      <alignment horizontal="left" vertical="center" wrapText="1"/>
    </xf>
    <xf numFmtId="0" fontId="5" fillId="2" borderId="0" xfId="5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5" fillId="2" borderId="0" xfId="5" applyFill="1" applyBorder="1">
      <alignment horizontal="left" vertical="center" wrapText="1"/>
    </xf>
    <xf numFmtId="0" fontId="0" fillId="2" borderId="7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4" fillId="3" borderId="8" xfId="4" applyFill="1" applyBorder="1">
      <alignment horizontal="center" vertical="center" wrapText="1"/>
    </xf>
    <xf numFmtId="0" fontId="4" fillId="3" borderId="9" xfId="4" applyFill="1" applyBorder="1">
      <alignment horizontal="center" vertical="center" wrapText="1"/>
    </xf>
    <xf numFmtId="0" fontId="4" fillId="3" borderId="10" xfId="4" applyFill="1" applyBorder="1">
      <alignment horizontal="center" vertical="center" wrapText="1"/>
    </xf>
    <xf numFmtId="0" fontId="4" fillId="3" borderId="11" xfId="4" applyFill="1" applyBorder="1">
      <alignment horizontal="center" vertical="center" wrapText="1"/>
    </xf>
    <xf numFmtId="0" fontId="4" fillId="3" borderId="12" xfId="4" applyFill="1" applyBorder="1">
      <alignment horizontal="center" vertical="center" wrapText="1"/>
    </xf>
    <xf numFmtId="0" fontId="6" fillId="2" borderId="7" xfId="0" applyFont="1" applyFill="1" applyBorder="1"/>
    <xf numFmtId="0" fontId="6" fillId="2" borderId="13" xfId="0" applyFont="1" applyFill="1" applyBorder="1"/>
    <xf numFmtId="0" fontId="6" fillId="2" borderId="7" xfId="0" applyFont="1" applyFill="1" applyBorder="1" applyAlignment="1">
      <alignment horizontal="right"/>
    </xf>
    <xf numFmtId="0" fontId="6" fillId="2" borderId="14" xfId="0" applyFont="1" applyFill="1" applyBorder="1"/>
    <xf numFmtId="165" fontId="6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7" fillId="0" borderId="7" xfId="0" applyFont="1" applyBorder="1" applyAlignment="1">
      <alignment wrapText="1"/>
    </xf>
  </cellXfs>
  <cellStyles count="9">
    <cellStyle name="Normal" xfId="0" builtinId="0"/>
    <cellStyle name="NormalStyle" xfId="1"/>
    <cellStyle name="NadpisRekapitulaceSoupisPraciStyle" xfId="2"/>
    <cellStyle name="RekapitulaceCenyStyle" xfId="3"/>
    <cellStyle name="NadpisySloupcuStyle" xfId="4"/>
    <cellStyle name="StavbaRozpocetHeaderStyle" xfId="5"/>
    <cellStyle name="NadpisStrukturyStyle" xfId="6"/>
    <cellStyle name="StavebniDilStyle" xfId="7"/>
    <cellStyle name="PolDoplnInfoStyle" xf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workbookViewId="0"/>
  </sheetViews>
  <sheetFormatPr defaultRowHeight="15"/>
  <cols>
    <col min="1" max="1" width="32.42578" customWidth="1"/>
    <col min="2" max="2" width="32.42578" customWidth="1"/>
    <col min="3" max="3" width="19.42578" customWidth="1"/>
    <col min="4" max="4" width="19.42578" customWidth="1"/>
    <col min="5" max="5" width="19.42578" customWidth="1"/>
  </cols>
  <sheetData>
    <row r="1">
      <c r="A1" s="1" t="s">
        <v>0</v>
      </c>
      <c r="B1" s="2" t="s">
        <v>1</v>
      </c>
      <c r="C1" s="3"/>
      <c r="D1" s="3"/>
      <c r="E1" s="3"/>
    </row>
    <row r="2">
      <c r="A2" s="1"/>
      <c r="B2" s="4" t="s">
        <v>2</v>
      </c>
      <c r="C2" s="3"/>
      <c r="D2" s="3"/>
      <c r="E2" s="3"/>
    </row>
    <row r="3">
      <c r="A3" s="3"/>
      <c r="B3" s="3"/>
      <c r="C3" s="3"/>
      <c r="D3" s="3"/>
      <c r="E3" s="3"/>
    </row>
    <row r="4" ht="20.25">
      <c r="A4" s="3"/>
      <c r="B4" s="4" t="s">
        <v>3</v>
      </c>
      <c r="C4" s="3"/>
      <c r="D4" s="3"/>
      <c r="E4" s="3"/>
    </row>
    <row r="5">
      <c r="A5" s="3"/>
      <c r="B5" s="3"/>
      <c r="C5" s="3"/>
      <c r="D5" s="3"/>
      <c r="E5" s="3"/>
    </row>
    <row r="6">
      <c r="A6" s="3"/>
      <c r="B6" s="5" t="s">
        <v>4</v>
      </c>
      <c r="C6" s="6">
        <f>SUM(C10:C11)</f>
        <v>0</v>
      </c>
      <c r="D6" s="3"/>
      <c r="E6" s="3"/>
    </row>
    <row r="7">
      <c r="A7" s="3"/>
      <c r="B7" s="5" t="s">
        <v>5</v>
      </c>
      <c r="C7" s="6">
        <f>SUM(E10:E11)</f>
        <v>0</v>
      </c>
      <c r="D7" s="3"/>
      <c r="E7" s="3"/>
    </row>
    <row r="8">
      <c r="A8" s="3"/>
      <c r="B8" s="3"/>
      <c r="C8" s="3"/>
      <c r="D8" s="3"/>
      <c r="E8" s="3"/>
    </row>
    <row r="9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</row>
    <row r="10">
      <c r="A10" s="8" t="s">
        <v>11</v>
      </c>
      <c r="B10" s="8"/>
      <c r="C10" s="9">
        <f>SO_000!I3</f>
        <v>0</v>
      </c>
      <c r="D10" s="9">
        <f>SUMIFS(SO_000!O:O,SO_000!A:A,"P")</f>
        <v>0</v>
      </c>
      <c r="E10" s="9">
        <f>C10+D10</f>
        <v>0</v>
      </c>
    </row>
    <row r="11">
      <c r="A11" s="8" t="s">
        <v>12</v>
      </c>
      <c r="B11" s="8" t="s">
        <v>13</v>
      </c>
      <c r="C11" s="9">
        <f>SO_101!I3</f>
        <v>0</v>
      </c>
      <c r="D11" s="9">
        <f>SUMIFS(SO_101!O:O,SO_101!A:A,"P")</f>
        <v>0</v>
      </c>
      <c r="E11" s="9">
        <f>C11+D11</f>
        <v>0</v>
      </c>
    </row>
  </sheetData>
  <mergeCells count="2">
    <mergeCell ref="B2:B3"/>
    <mergeCell ref="B4:E4"/>
  </mergeCells>
  <pageSetup fitToHeight="0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0.25">
      <c r="A2" s="1"/>
      <c r="B2" s="14"/>
      <c r="C2" s="15"/>
      <c r="D2" s="15"/>
      <c r="E2" s="16" t="s">
        <v>14</v>
      </c>
      <c r="F2" s="15"/>
      <c r="G2" s="15"/>
      <c r="H2" s="15"/>
      <c r="I2" s="15"/>
      <c r="J2" s="17"/>
    </row>
    <row r="3">
      <c r="A3" s="3" t="s">
        <v>15</v>
      </c>
      <c r="B3" s="18" t="s">
        <v>16</v>
      </c>
      <c r="C3" s="19" t="s">
        <v>17</v>
      </c>
      <c r="D3" s="20"/>
      <c r="E3" s="21" t="s">
        <v>18</v>
      </c>
      <c r="F3" s="15"/>
      <c r="G3" s="15"/>
      <c r="H3" s="22" t="s">
        <v>11</v>
      </c>
      <c r="I3" s="23">
        <f>SUMIFS(I8:I23,A8:A23,"SD")</f>
        <v>0</v>
      </c>
      <c r="J3" s="17"/>
      <c r="O3">
        <v>0</v>
      </c>
      <c r="P3">
        <v>2</v>
      </c>
    </row>
    <row r="4">
      <c r="A4" s="3" t="s">
        <v>19</v>
      </c>
      <c r="B4" s="18" t="s">
        <v>20</v>
      </c>
      <c r="C4" s="19" t="s">
        <v>11</v>
      </c>
      <c r="D4" s="20"/>
      <c r="E4" s="21"/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21</v>
      </c>
      <c r="B5" s="25" t="s">
        <v>22</v>
      </c>
      <c r="C5" s="7" t="s">
        <v>23</v>
      </c>
      <c r="D5" s="7" t="s">
        <v>24</v>
      </c>
      <c r="E5" s="7" t="s">
        <v>25</v>
      </c>
      <c r="F5" s="7" t="s">
        <v>26</v>
      </c>
      <c r="G5" s="7" t="s">
        <v>27</v>
      </c>
      <c r="H5" s="7" t="s">
        <v>28</v>
      </c>
      <c r="I5" s="7"/>
      <c r="J5" s="26" t="s">
        <v>29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30</v>
      </c>
      <c r="I6" s="7" t="s">
        <v>31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32</v>
      </c>
      <c r="B8" s="30"/>
      <c r="C8" s="31" t="s">
        <v>33</v>
      </c>
      <c r="D8" s="32"/>
      <c r="E8" s="29" t="s">
        <v>34</v>
      </c>
      <c r="F8" s="32"/>
      <c r="G8" s="32"/>
      <c r="H8" s="32"/>
      <c r="I8" s="33">
        <f>SUMIFS(I9:I23,A9:A23,"P")</f>
        <v>0</v>
      </c>
      <c r="J8" s="34"/>
    </row>
    <row r="9">
      <c r="A9" s="35" t="s">
        <v>35</v>
      </c>
      <c r="B9" s="35">
        <v>1</v>
      </c>
      <c r="C9" s="36" t="s">
        <v>36</v>
      </c>
      <c r="D9" s="35" t="s">
        <v>37</v>
      </c>
      <c r="E9" s="37" t="s">
        <v>38</v>
      </c>
      <c r="F9" s="38" t="s">
        <v>39</v>
      </c>
      <c r="G9" s="39">
        <v>1</v>
      </c>
      <c r="H9" s="40">
        <v>0</v>
      </c>
      <c r="I9" s="40">
        <f>ROUND(G9*H9,P4)</f>
        <v>0</v>
      </c>
      <c r="J9" s="38" t="s">
        <v>40</v>
      </c>
      <c r="O9" s="41">
        <f>I9*0.21</f>
        <v>0</v>
      </c>
      <c r="P9">
        <v>3</v>
      </c>
    </row>
    <row r="10">
      <c r="A10" s="35" t="s">
        <v>41</v>
      </c>
      <c r="B10" s="42"/>
      <c r="C10" s="43"/>
      <c r="D10" s="43"/>
      <c r="E10" s="44" t="s">
        <v>37</v>
      </c>
      <c r="F10" s="43"/>
      <c r="G10" s="43"/>
      <c r="H10" s="43"/>
      <c r="I10" s="43"/>
      <c r="J10" s="45"/>
    </row>
    <row r="11" ht="60">
      <c r="A11" s="35" t="s">
        <v>42</v>
      </c>
      <c r="B11" s="42"/>
      <c r="C11" s="43"/>
      <c r="D11" s="43"/>
      <c r="E11" s="37" t="s">
        <v>43</v>
      </c>
      <c r="F11" s="43"/>
      <c r="G11" s="43"/>
      <c r="H11" s="43"/>
      <c r="I11" s="43"/>
      <c r="J11" s="45"/>
    </row>
    <row r="12">
      <c r="A12" s="35" t="s">
        <v>35</v>
      </c>
      <c r="B12" s="35">
        <v>2</v>
      </c>
      <c r="C12" s="36" t="s">
        <v>44</v>
      </c>
      <c r="D12" s="35" t="s">
        <v>37</v>
      </c>
      <c r="E12" s="37" t="s">
        <v>45</v>
      </c>
      <c r="F12" s="38" t="s">
        <v>46</v>
      </c>
      <c r="G12" s="39">
        <v>1</v>
      </c>
      <c r="H12" s="40">
        <v>0</v>
      </c>
      <c r="I12" s="40">
        <f>ROUND(G12*H12,P4)</f>
        <v>0</v>
      </c>
      <c r="J12" s="38" t="s">
        <v>40</v>
      </c>
      <c r="O12" s="41">
        <f>I12*0.21</f>
        <v>0</v>
      </c>
      <c r="P12">
        <v>3</v>
      </c>
    </row>
    <row r="13">
      <c r="A13" s="35" t="s">
        <v>41</v>
      </c>
      <c r="B13" s="42"/>
      <c r="C13" s="43"/>
      <c r="D13" s="43"/>
      <c r="E13" s="44" t="s">
        <v>37</v>
      </c>
      <c r="F13" s="43"/>
      <c r="G13" s="43"/>
      <c r="H13" s="43"/>
      <c r="I13" s="43"/>
      <c r="J13" s="45"/>
    </row>
    <row r="14" ht="60">
      <c r="A14" s="35" t="s">
        <v>42</v>
      </c>
      <c r="B14" s="42"/>
      <c r="C14" s="43"/>
      <c r="D14" s="43"/>
      <c r="E14" s="37" t="s">
        <v>43</v>
      </c>
      <c r="F14" s="43"/>
      <c r="G14" s="43"/>
      <c r="H14" s="43"/>
      <c r="I14" s="43"/>
      <c r="J14" s="45"/>
    </row>
    <row r="15">
      <c r="A15" s="35" t="s">
        <v>35</v>
      </c>
      <c r="B15" s="35">
        <v>3</v>
      </c>
      <c r="C15" s="36" t="s">
        <v>47</v>
      </c>
      <c r="D15" s="35" t="s">
        <v>37</v>
      </c>
      <c r="E15" s="37" t="s">
        <v>48</v>
      </c>
      <c r="F15" s="38" t="s">
        <v>46</v>
      </c>
      <c r="G15" s="39">
        <v>1</v>
      </c>
      <c r="H15" s="40">
        <v>0</v>
      </c>
      <c r="I15" s="40">
        <f>ROUND(G15*H15,P4)</f>
        <v>0</v>
      </c>
      <c r="J15" s="38" t="s">
        <v>40</v>
      </c>
      <c r="O15" s="41">
        <f>I15*0.21</f>
        <v>0</v>
      </c>
      <c r="P15">
        <v>3</v>
      </c>
    </row>
    <row r="16">
      <c r="A16" s="35" t="s">
        <v>41</v>
      </c>
      <c r="B16" s="42"/>
      <c r="C16" s="43"/>
      <c r="D16" s="43"/>
      <c r="E16" s="44" t="s">
        <v>37</v>
      </c>
      <c r="F16" s="43"/>
      <c r="G16" s="43"/>
      <c r="H16" s="43"/>
      <c r="I16" s="43"/>
      <c r="J16" s="45"/>
    </row>
    <row r="17" ht="75">
      <c r="A17" s="35" t="s">
        <v>42</v>
      </c>
      <c r="B17" s="42"/>
      <c r="C17" s="43"/>
      <c r="D17" s="43"/>
      <c r="E17" s="37" t="s">
        <v>49</v>
      </c>
      <c r="F17" s="43"/>
      <c r="G17" s="43"/>
      <c r="H17" s="43"/>
      <c r="I17" s="43"/>
      <c r="J17" s="45"/>
    </row>
    <row r="18">
      <c r="A18" s="35" t="s">
        <v>35</v>
      </c>
      <c r="B18" s="35">
        <v>4</v>
      </c>
      <c r="C18" s="36" t="s">
        <v>50</v>
      </c>
      <c r="D18" s="35" t="s">
        <v>37</v>
      </c>
      <c r="E18" s="37" t="s">
        <v>51</v>
      </c>
      <c r="F18" s="38" t="s">
        <v>46</v>
      </c>
      <c r="G18" s="39">
        <v>1</v>
      </c>
      <c r="H18" s="40">
        <v>0</v>
      </c>
      <c r="I18" s="40">
        <f>ROUND(G18*H18,P4)</f>
        <v>0</v>
      </c>
      <c r="J18" s="38" t="s">
        <v>40</v>
      </c>
      <c r="O18" s="41">
        <f>I18*0.21</f>
        <v>0</v>
      </c>
      <c r="P18">
        <v>3</v>
      </c>
    </row>
    <row r="19">
      <c r="A19" s="35" t="s">
        <v>41</v>
      </c>
      <c r="B19" s="42"/>
      <c r="C19" s="43"/>
      <c r="D19" s="43"/>
      <c r="E19" s="44" t="s">
        <v>37</v>
      </c>
      <c r="F19" s="43"/>
      <c r="G19" s="43"/>
      <c r="H19" s="43"/>
      <c r="I19" s="43"/>
      <c r="J19" s="45"/>
    </row>
    <row r="20" ht="60">
      <c r="A20" s="35" t="s">
        <v>42</v>
      </c>
      <c r="B20" s="42"/>
      <c r="C20" s="43"/>
      <c r="D20" s="43"/>
      <c r="E20" s="37" t="s">
        <v>52</v>
      </c>
      <c r="F20" s="43"/>
      <c r="G20" s="43"/>
      <c r="H20" s="43"/>
      <c r="I20" s="43"/>
      <c r="J20" s="45"/>
    </row>
    <row r="21">
      <c r="A21" s="35" t="s">
        <v>35</v>
      </c>
      <c r="B21" s="35">
        <v>5</v>
      </c>
      <c r="C21" s="36" t="s">
        <v>53</v>
      </c>
      <c r="D21" s="35" t="s">
        <v>37</v>
      </c>
      <c r="E21" s="37" t="s">
        <v>54</v>
      </c>
      <c r="F21" s="38" t="s">
        <v>46</v>
      </c>
      <c r="G21" s="39">
        <v>1</v>
      </c>
      <c r="H21" s="40">
        <v>0</v>
      </c>
      <c r="I21" s="40">
        <f>ROUND(G21*H21,P4)</f>
        <v>0</v>
      </c>
      <c r="J21" s="35"/>
      <c r="O21" s="41">
        <f>I21*0.21</f>
        <v>0</v>
      </c>
      <c r="P21">
        <v>3</v>
      </c>
    </row>
    <row r="22">
      <c r="A22" s="35" t="s">
        <v>41</v>
      </c>
      <c r="B22" s="42"/>
      <c r="C22" s="43"/>
      <c r="D22" s="43"/>
      <c r="E22" s="44"/>
      <c r="F22" s="43"/>
      <c r="G22" s="43"/>
      <c r="H22" s="43"/>
      <c r="I22" s="43"/>
      <c r="J22" s="45"/>
    </row>
    <row r="23">
      <c r="A23" s="35" t="s">
        <v>42</v>
      </c>
      <c r="B23" s="46"/>
      <c r="C23" s="47"/>
      <c r="D23" s="47"/>
      <c r="E23" s="48"/>
      <c r="F23" s="47"/>
      <c r="G23" s="47"/>
      <c r="H23" s="47"/>
      <c r="I23" s="47"/>
      <c r="J23" s="49"/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0.25">
      <c r="A2" s="1"/>
      <c r="B2" s="14"/>
      <c r="C2" s="15"/>
      <c r="D2" s="15"/>
      <c r="E2" s="16" t="s">
        <v>14</v>
      </c>
      <c r="F2" s="15"/>
      <c r="G2" s="15"/>
      <c r="H2" s="15"/>
      <c r="I2" s="15"/>
      <c r="J2" s="17"/>
    </row>
    <row r="3">
      <c r="A3" s="3" t="s">
        <v>15</v>
      </c>
      <c r="B3" s="18" t="s">
        <v>16</v>
      </c>
      <c r="C3" s="19" t="s">
        <v>17</v>
      </c>
      <c r="D3" s="20"/>
      <c r="E3" s="21" t="s">
        <v>18</v>
      </c>
      <c r="F3" s="15"/>
      <c r="G3" s="15"/>
      <c r="H3" s="22" t="s">
        <v>12</v>
      </c>
      <c r="I3" s="23">
        <f>SUMIFS(I8:I115,A8:A115,"SD")</f>
        <v>0</v>
      </c>
      <c r="J3" s="17"/>
      <c r="O3">
        <v>0</v>
      </c>
      <c r="P3">
        <v>2</v>
      </c>
    </row>
    <row r="4">
      <c r="A4" s="3" t="s">
        <v>19</v>
      </c>
      <c r="B4" s="18" t="s">
        <v>20</v>
      </c>
      <c r="C4" s="19" t="s">
        <v>12</v>
      </c>
      <c r="D4" s="20"/>
      <c r="E4" s="21" t="s">
        <v>13</v>
      </c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21</v>
      </c>
      <c r="B5" s="25" t="s">
        <v>22</v>
      </c>
      <c r="C5" s="7" t="s">
        <v>23</v>
      </c>
      <c r="D5" s="7" t="s">
        <v>24</v>
      </c>
      <c r="E5" s="7" t="s">
        <v>25</v>
      </c>
      <c r="F5" s="7" t="s">
        <v>26</v>
      </c>
      <c r="G5" s="7" t="s">
        <v>27</v>
      </c>
      <c r="H5" s="7" t="s">
        <v>28</v>
      </c>
      <c r="I5" s="7"/>
      <c r="J5" s="26" t="s">
        <v>29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30</v>
      </c>
      <c r="I6" s="7" t="s">
        <v>31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32</v>
      </c>
      <c r="B8" s="30"/>
      <c r="C8" s="31" t="s">
        <v>33</v>
      </c>
      <c r="D8" s="32"/>
      <c r="E8" s="29" t="s">
        <v>34</v>
      </c>
      <c r="F8" s="32"/>
      <c r="G8" s="32"/>
      <c r="H8" s="32"/>
      <c r="I8" s="33">
        <f>SUMIFS(I9:I24,A9:A24,"P")</f>
        <v>0</v>
      </c>
      <c r="J8" s="34"/>
    </row>
    <row r="9">
      <c r="A9" s="35" t="s">
        <v>35</v>
      </c>
      <c r="B9" s="35">
        <v>1</v>
      </c>
      <c r="C9" s="36" t="s">
        <v>55</v>
      </c>
      <c r="D9" s="35" t="s">
        <v>37</v>
      </c>
      <c r="E9" s="37" t="s">
        <v>56</v>
      </c>
      <c r="F9" s="38" t="s">
        <v>57</v>
      </c>
      <c r="G9" s="39">
        <v>10.710000000000001</v>
      </c>
      <c r="H9" s="40">
        <v>0</v>
      </c>
      <c r="I9" s="40">
        <f>ROUND(G9*H9,P4)</f>
        <v>0</v>
      </c>
      <c r="J9" s="38" t="s">
        <v>40</v>
      </c>
      <c r="O9" s="41">
        <f>I9*0.21</f>
        <v>0</v>
      </c>
      <c r="P9">
        <v>3</v>
      </c>
    </row>
    <row r="10">
      <c r="A10" s="35" t="s">
        <v>41</v>
      </c>
      <c r="B10" s="42"/>
      <c r="C10" s="43"/>
      <c r="D10" s="43"/>
      <c r="E10" s="44" t="s">
        <v>37</v>
      </c>
      <c r="F10" s="43"/>
      <c r="G10" s="43"/>
      <c r="H10" s="43"/>
      <c r="I10" s="43"/>
      <c r="J10" s="45"/>
    </row>
    <row r="11">
      <c r="A11" s="35" t="s">
        <v>58</v>
      </c>
      <c r="B11" s="42"/>
      <c r="C11" s="43"/>
      <c r="D11" s="43"/>
      <c r="E11" s="50" t="s">
        <v>59</v>
      </c>
      <c r="F11" s="43"/>
      <c r="G11" s="43"/>
      <c r="H11" s="43"/>
      <c r="I11" s="43"/>
      <c r="J11" s="45"/>
    </row>
    <row r="12" ht="75">
      <c r="A12" s="35" t="s">
        <v>42</v>
      </c>
      <c r="B12" s="42"/>
      <c r="C12" s="43"/>
      <c r="D12" s="43"/>
      <c r="E12" s="37" t="s">
        <v>60</v>
      </c>
      <c r="F12" s="43"/>
      <c r="G12" s="43"/>
      <c r="H12" s="43"/>
      <c r="I12" s="43"/>
      <c r="J12" s="45"/>
    </row>
    <row r="13" ht="30">
      <c r="A13" s="35" t="s">
        <v>35</v>
      </c>
      <c r="B13" s="35">
        <v>2</v>
      </c>
      <c r="C13" s="36" t="s">
        <v>61</v>
      </c>
      <c r="D13" s="35" t="s">
        <v>37</v>
      </c>
      <c r="E13" s="37" t="s">
        <v>62</v>
      </c>
      <c r="F13" s="38" t="s">
        <v>63</v>
      </c>
      <c r="G13" s="39">
        <v>159.12</v>
      </c>
      <c r="H13" s="40">
        <v>0</v>
      </c>
      <c r="I13" s="40">
        <f>ROUND(G13*H13,P4)</f>
        <v>0</v>
      </c>
      <c r="J13" s="38" t="s">
        <v>40</v>
      </c>
      <c r="O13" s="41">
        <f>I13*0.21</f>
        <v>0</v>
      </c>
      <c r="P13">
        <v>3</v>
      </c>
    </row>
    <row r="14">
      <c r="A14" s="35" t="s">
        <v>41</v>
      </c>
      <c r="B14" s="42"/>
      <c r="C14" s="43"/>
      <c r="D14" s="43"/>
      <c r="E14" s="44"/>
      <c r="F14" s="43"/>
      <c r="G14" s="43"/>
      <c r="H14" s="43"/>
      <c r="I14" s="43"/>
      <c r="J14" s="45"/>
    </row>
    <row r="15" ht="45">
      <c r="A15" s="35" t="s">
        <v>58</v>
      </c>
      <c r="B15" s="42"/>
      <c r="C15" s="43"/>
      <c r="D15" s="43"/>
      <c r="E15" s="50" t="s">
        <v>64</v>
      </c>
      <c r="F15" s="43"/>
      <c r="G15" s="43"/>
      <c r="H15" s="43"/>
      <c r="I15" s="43"/>
      <c r="J15" s="45"/>
    </row>
    <row r="16" ht="165">
      <c r="A16" s="35" t="s">
        <v>42</v>
      </c>
      <c r="B16" s="42"/>
      <c r="C16" s="43"/>
      <c r="D16" s="43"/>
      <c r="E16" s="37" t="s">
        <v>65</v>
      </c>
      <c r="F16" s="43"/>
      <c r="G16" s="43"/>
      <c r="H16" s="43"/>
      <c r="I16" s="43"/>
      <c r="J16" s="45"/>
    </row>
    <row r="17" ht="30">
      <c r="A17" s="35" t="s">
        <v>35</v>
      </c>
      <c r="B17" s="35">
        <v>3</v>
      </c>
      <c r="C17" s="36" t="s">
        <v>66</v>
      </c>
      <c r="D17" s="35" t="s">
        <v>37</v>
      </c>
      <c r="E17" s="37" t="s">
        <v>67</v>
      </c>
      <c r="F17" s="38" t="s">
        <v>63</v>
      </c>
      <c r="G17" s="39">
        <v>209.185</v>
      </c>
      <c r="H17" s="40">
        <v>0</v>
      </c>
      <c r="I17" s="40">
        <f>ROUND(G17*H17,P4)</f>
        <v>0</v>
      </c>
      <c r="J17" s="38" t="s">
        <v>40</v>
      </c>
      <c r="O17" s="41">
        <f>I17*0.21</f>
        <v>0</v>
      </c>
      <c r="P17">
        <v>3</v>
      </c>
    </row>
    <row r="18">
      <c r="A18" s="35" t="s">
        <v>41</v>
      </c>
      <c r="B18" s="42"/>
      <c r="C18" s="43"/>
      <c r="D18" s="43"/>
      <c r="E18" s="44" t="s">
        <v>37</v>
      </c>
      <c r="F18" s="43"/>
      <c r="G18" s="43"/>
      <c r="H18" s="43"/>
      <c r="I18" s="43"/>
      <c r="J18" s="45"/>
    </row>
    <row r="19" ht="60">
      <c r="A19" s="35" t="s">
        <v>58</v>
      </c>
      <c r="B19" s="42"/>
      <c r="C19" s="43"/>
      <c r="D19" s="43"/>
      <c r="E19" s="50" t="s">
        <v>68</v>
      </c>
      <c r="F19" s="43"/>
      <c r="G19" s="43"/>
      <c r="H19" s="43"/>
      <c r="I19" s="43"/>
      <c r="J19" s="45"/>
    </row>
    <row r="20" ht="165">
      <c r="A20" s="35" t="s">
        <v>42</v>
      </c>
      <c r="B20" s="42"/>
      <c r="C20" s="43"/>
      <c r="D20" s="43"/>
      <c r="E20" s="37" t="s">
        <v>65</v>
      </c>
      <c r="F20" s="43"/>
      <c r="G20" s="43"/>
      <c r="H20" s="43"/>
      <c r="I20" s="43"/>
      <c r="J20" s="45"/>
    </row>
    <row r="21" ht="30">
      <c r="A21" s="35" t="s">
        <v>35</v>
      </c>
      <c r="B21" s="35">
        <v>26</v>
      </c>
      <c r="C21" s="36" t="s">
        <v>69</v>
      </c>
      <c r="D21" s="35" t="s">
        <v>37</v>
      </c>
      <c r="E21" s="37" t="s">
        <v>70</v>
      </c>
      <c r="F21" s="38" t="s">
        <v>63</v>
      </c>
      <c r="G21" s="39">
        <v>78.314999999999998</v>
      </c>
      <c r="H21" s="40">
        <v>0</v>
      </c>
      <c r="I21" s="40">
        <f>ROUND(G21*H21,P4)</f>
        <v>0</v>
      </c>
      <c r="J21" s="38" t="s">
        <v>40</v>
      </c>
      <c r="O21" s="41">
        <f>I21*0.21</f>
        <v>0</v>
      </c>
      <c r="P21">
        <v>3</v>
      </c>
    </row>
    <row r="22">
      <c r="A22" s="35" t="s">
        <v>41</v>
      </c>
      <c r="B22" s="42"/>
      <c r="C22" s="43"/>
      <c r="D22" s="43"/>
      <c r="E22" s="44" t="s">
        <v>37</v>
      </c>
      <c r="F22" s="43"/>
      <c r="G22" s="43"/>
      <c r="H22" s="43"/>
      <c r="I22" s="43"/>
      <c r="J22" s="45"/>
    </row>
    <row r="23">
      <c r="A23" s="35" t="s">
        <v>58</v>
      </c>
      <c r="B23" s="42"/>
      <c r="C23" s="43"/>
      <c r="D23" s="43"/>
      <c r="E23" s="50" t="s">
        <v>71</v>
      </c>
      <c r="F23" s="43"/>
      <c r="G23" s="43"/>
      <c r="H23" s="43"/>
      <c r="I23" s="43"/>
      <c r="J23" s="45"/>
    </row>
    <row r="24" ht="165">
      <c r="A24" s="35" t="s">
        <v>42</v>
      </c>
      <c r="B24" s="42"/>
      <c r="C24" s="43"/>
      <c r="D24" s="43"/>
      <c r="E24" s="37" t="s">
        <v>65</v>
      </c>
      <c r="F24" s="43"/>
      <c r="G24" s="43"/>
      <c r="H24" s="43"/>
      <c r="I24" s="43"/>
      <c r="J24" s="45"/>
    </row>
    <row r="25">
      <c r="A25" s="29" t="s">
        <v>32</v>
      </c>
      <c r="B25" s="30"/>
      <c r="C25" s="31" t="s">
        <v>72</v>
      </c>
      <c r="D25" s="32"/>
      <c r="E25" s="29" t="s">
        <v>73</v>
      </c>
      <c r="F25" s="32"/>
      <c r="G25" s="32"/>
      <c r="H25" s="32"/>
      <c r="I25" s="33">
        <f>SUMIFS(I26:I69,A26:A69,"P")</f>
        <v>0</v>
      </c>
      <c r="J25" s="34"/>
    </row>
    <row r="26">
      <c r="A26" s="35" t="s">
        <v>35</v>
      </c>
      <c r="B26" s="35">
        <v>4</v>
      </c>
      <c r="C26" s="36" t="s">
        <v>74</v>
      </c>
      <c r="D26" s="35" t="s">
        <v>37</v>
      </c>
      <c r="E26" s="37" t="s">
        <v>75</v>
      </c>
      <c r="F26" s="38" t="s">
        <v>76</v>
      </c>
      <c r="G26" s="39">
        <v>10.710000000000001</v>
      </c>
      <c r="H26" s="40">
        <v>0</v>
      </c>
      <c r="I26" s="40">
        <f>ROUND(G26*H26,P4)</f>
        <v>0</v>
      </c>
      <c r="J26" s="38" t="s">
        <v>40</v>
      </c>
      <c r="O26" s="41">
        <f>I26*0.21</f>
        <v>0</v>
      </c>
      <c r="P26">
        <v>3</v>
      </c>
    </row>
    <row r="27">
      <c r="A27" s="35" t="s">
        <v>41</v>
      </c>
      <c r="B27" s="42"/>
      <c r="C27" s="43"/>
      <c r="D27" s="43"/>
      <c r="E27" s="44" t="s">
        <v>37</v>
      </c>
      <c r="F27" s="43"/>
      <c r="G27" s="43"/>
      <c r="H27" s="43"/>
      <c r="I27" s="43"/>
      <c r="J27" s="45"/>
    </row>
    <row r="28">
      <c r="A28" s="35" t="s">
        <v>58</v>
      </c>
      <c r="B28" s="42"/>
      <c r="C28" s="43"/>
      <c r="D28" s="43"/>
      <c r="E28" s="50" t="s">
        <v>77</v>
      </c>
      <c r="F28" s="43"/>
      <c r="G28" s="43"/>
      <c r="H28" s="43"/>
      <c r="I28" s="43"/>
      <c r="J28" s="45"/>
    </row>
    <row r="29" ht="60">
      <c r="A29" s="35" t="s">
        <v>42</v>
      </c>
      <c r="B29" s="42"/>
      <c r="C29" s="43"/>
      <c r="D29" s="43"/>
      <c r="E29" s="37" t="s">
        <v>78</v>
      </c>
      <c r="F29" s="43"/>
      <c r="G29" s="43"/>
      <c r="H29" s="43"/>
      <c r="I29" s="43"/>
      <c r="J29" s="45"/>
    </row>
    <row r="30">
      <c r="A30" s="35" t="s">
        <v>35</v>
      </c>
      <c r="B30" s="35">
        <v>5</v>
      </c>
      <c r="C30" s="36" t="s">
        <v>79</v>
      </c>
      <c r="D30" s="35" t="s">
        <v>37</v>
      </c>
      <c r="E30" s="37" t="s">
        <v>80</v>
      </c>
      <c r="F30" s="38" t="s">
        <v>57</v>
      </c>
      <c r="G30" s="39">
        <v>34.049999999999997</v>
      </c>
      <c r="H30" s="40">
        <v>0</v>
      </c>
      <c r="I30" s="40">
        <f>ROUND(G30*H30,P4)</f>
        <v>0</v>
      </c>
      <c r="J30" s="38" t="s">
        <v>40</v>
      </c>
      <c r="O30" s="41">
        <f>I30*0.21</f>
        <v>0</v>
      </c>
      <c r="P30">
        <v>3</v>
      </c>
    </row>
    <row r="31">
      <c r="A31" s="35" t="s">
        <v>41</v>
      </c>
      <c r="B31" s="42"/>
      <c r="C31" s="43"/>
      <c r="D31" s="43"/>
      <c r="E31" s="37" t="s">
        <v>81</v>
      </c>
      <c r="F31" s="43"/>
      <c r="G31" s="43"/>
      <c r="H31" s="43"/>
      <c r="I31" s="43"/>
      <c r="J31" s="45"/>
    </row>
    <row r="32" ht="30">
      <c r="A32" s="35" t="s">
        <v>58</v>
      </c>
      <c r="B32" s="42"/>
      <c r="C32" s="43"/>
      <c r="D32" s="43"/>
      <c r="E32" s="50" t="s">
        <v>82</v>
      </c>
      <c r="F32" s="43"/>
      <c r="G32" s="43"/>
      <c r="H32" s="43"/>
      <c r="I32" s="43"/>
      <c r="J32" s="45"/>
    </row>
    <row r="33" ht="120">
      <c r="A33" s="35" t="s">
        <v>42</v>
      </c>
      <c r="B33" s="42"/>
      <c r="C33" s="43"/>
      <c r="D33" s="43"/>
      <c r="E33" s="37" t="s">
        <v>83</v>
      </c>
      <c r="F33" s="43"/>
      <c r="G33" s="43"/>
      <c r="H33" s="43"/>
      <c r="I33" s="43"/>
      <c r="J33" s="45"/>
    </row>
    <row r="34" ht="30">
      <c r="A34" s="35" t="s">
        <v>35</v>
      </c>
      <c r="B34" s="35">
        <v>6</v>
      </c>
      <c r="C34" s="36" t="s">
        <v>84</v>
      </c>
      <c r="D34" s="35" t="s">
        <v>37</v>
      </c>
      <c r="E34" s="37" t="s">
        <v>85</v>
      </c>
      <c r="F34" s="38" t="s">
        <v>57</v>
      </c>
      <c r="G34" s="39">
        <v>68.849999999999994</v>
      </c>
      <c r="H34" s="40">
        <v>0</v>
      </c>
      <c r="I34" s="40">
        <f>ROUND(G34*H34,P4)</f>
        <v>0</v>
      </c>
      <c r="J34" s="38" t="s">
        <v>40</v>
      </c>
      <c r="O34" s="41">
        <f>I34*0.21</f>
        <v>0</v>
      </c>
      <c r="P34">
        <v>3</v>
      </c>
    </row>
    <row r="35">
      <c r="A35" s="35" t="s">
        <v>41</v>
      </c>
      <c r="B35" s="42"/>
      <c r="C35" s="43"/>
      <c r="D35" s="43"/>
      <c r="E35" s="44" t="s">
        <v>37</v>
      </c>
      <c r="F35" s="43"/>
      <c r="G35" s="43"/>
      <c r="H35" s="43"/>
      <c r="I35" s="43"/>
      <c r="J35" s="45"/>
    </row>
    <row r="36">
      <c r="A36" s="35" t="s">
        <v>58</v>
      </c>
      <c r="B36" s="42"/>
      <c r="C36" s="43"/>
      <c r="D36" s="43"/>
      <c r="E36" s="50" t="s">
        <v>86</v>
      </c>
      <c r="F36" s="43"/>
      <c r="G36" s="43"/>
      <c r="H36" s="43"/>
      <c r="I36" s="43"/>
      <c r="J36" s="45"/>
    </row>
    <row r="37" ht="120">
      <c r="A37" s="35" t="s">
        <v>42</v>
      </c>
      <c r="B37" s="42"/>
      <c r="C37" s="43"/>
      <c r="D37" s="43"/>
      <c r="E37" s="37" t="s">
        <v>83</v>
      </c>
      <c r="F37" s="43"/>
      <c r="G37" s="43"/>
      <c r="H37" s="43"/>
      <c r="I37" s="43"/>
      <c r="J37" s="45"/>
    </row>
    <row r="38">
      <c r="A38" s="35" t="s">
        <v>35</v>
      </c>
      <c r="B38" s="35">
        <v>7</v>
      </c>
      <c r="C38" s="36" t="s">
        <v>87</v>
      </c>
      <c r="D38" s="35" t="s">
        <v>37</v>
      </c>
      <c r="E38" s="37" t="s">
        <v>88</v>
      </c>
      <c r="F38" s="38" t="s">
        <v>57</v>
      </c>
      <c r="G38" s="39">
        <v>48.5</v>
      </c>
      <c r="H38" s="40">
        <v>0</v>
      </c>
      <c r="I38" s="40">
        <f>ROUND(G38*H38,P4)</f>
        <v>0</v>
      </c>
      <c r="J38" s="38" t="s">
        <v>40</v>
      </c>
      <c r="O38" s="41">
        <f>I38*0.21</f>
        <v>0</v>
      </c>
      <c r="P38">
        <v>3</v>
      </c>
    </row>
    <row r="39" ht="45">
      <c r="A39" s="35" t="s">
        <v>41</v>
      </c>
      <c r="B39" s="42"/>
      <c r="C39" s="43"/>
      <c r="D39" s="43"/>
      <c r="E39" s="37" t="s">
        <v>89</v>
      </c>
      <c r="F39" s="43"/>
      <c r="G39" s="43"/>
      <c r="H39" s="43"/>
      <c r="I39" s="43"/>
      <c r="J39" s="45"/>
    </row>
    <row r="40">
      <c r="A40" s="35" t="s">
        <v>58</v>
      </c>
      <c r="B40" s="42"/>
      <c r="C40" s="43"/>
      <c r="D40" s="43"/>
      <c r="E40" s="50" t="s">
        <v>90</v>
      </c>
      <c r="F40" s="43"/>
      <c r="G40" s="43"/>
      <c r="H40" s="43"/>
      <c r="I40" s="43"/>
      <c r="J40" s="45"/>
    </row>
    <row r="41" ht="120">
      <c r="A41" s="35" t="s">
        <v>42</v>
      </c>
      <c r="B41" s="42"/>
      <c r="C41" s="43"/>
      <c r="D41" s="43"/>
      <c r="E41" s="37" t="s">
        <v>83</v>
      </c>
      <c r="F41" s="43"/>
      <c r="G41" s="43"/>
      <c r="H41" s="43"/>
      <c r="I41" s="43"/>
      <c r="J41" s="45"/>
    </row>
    <row r="42">
      <c r="A42" s="35" t="s">
        <v>35</v>
      </c>
      <c r="B42" s="35">
        <v>8</v>
      </c>
      <c r="C42" s="36" t="s">
        <v>91</v>
      </c>
      <c r="D42" s="35" t="s">
        <v>37</v>
      </c>
      <c r="E42" s="37" t="s">
        <v>92</v>
      </c>
      <c r="F42" s="38" t="s">
        <v>57</v>
      </c>
      <c r="G42" s="39">
        <v>8.4000000000000004</v>
      </c>
      <c r="H42" s="40">
        <v>0</v>
      </c>
      <c r="I42" s="40">
        <f>ROUND(G42*H42,P4)</f>
        <v>0</v>
      </c>
      <c r="J42" s="38" t="s">
        <v>40</v>
      </c>
      <c r="O42" s="41">
        <f>I42*0.21</f>
        <v>0</v>
      </c>
      <c r="P42">
        <v>3</v>
      </c>
    </row>
    <row r="43">
      <c r="A43" s="35" t="s">
        <v>41</v>
      </c>
      <c r="B43" s="42"/>
      <c r="C43" s="43"/>
      <c r="D43" s="43"/>
      <c r="E43" s="37" t="s">
        <v>93</v>
      </c>
      <c r="F43" s="43"/>
      <c r="G43" s="43"/>
      <c r="H43" s="43"/>
      <c r="I43" s="43"/>
      <c r="J43" s="45"/>
    </row>
    <row r="44">
      <c r="A44" s="35" t="s">
        <v>58</v>
      </c>
      <c r="B44" s="42"/>
      <c r="C44" s="43"/>
      <c r="D44" s="43"/>
      <c r="E44" s="50" t="s">
        <v>94</v>
      </c>
      <c r="F44" s="43"/>
      <c r="G44" s="43"/>
      <c r="H44" s="43"/>
      <c r="I44" s="43"/>
      <c r="J44" s="45"/>
    </row>
    <row r="45" ht="120">
      <c r="A45" s="35" t="s">
        <v>42</v>
      </c>
      <c r="B45" s="42"/>
      <c r="C45" s="43"/>
      <c r="D45" s="43"/>
      <c r="E45" s="37" t="s">
        <v>83</v>
      </c>
      <c r="F45" s="43"/>
      <c r="G45" s="43"/>
      <c r="H45" s="43"/>
      <c r="I45" s="43"/>
      <c r="J45" s="45"/>
    </row>
    <row r="46">
      <c r="A46" s="35" t="s">
        <v>35</v>
      </c>
      <c r="B46" s="35">
        <v>9</v>
      </c>
      <c r="C46" s="36" t="s">
        <v>95</v>
      </c>
      <c r="D46" s="35" t="s">
        <v>37</v>
      </c>
      <c r="E46" s="37" t="s">
        <v>96</v>
      </c>
      <c r="F46" s="38" t="s">
        <v>97</v>
      </c>
      <c r="G46" s="39">
        <v>565</v>
      </c>
      <c r="H46" s="40">
        <v>0</v>
      </c>
      <c r="I46" s="40">
        <f>ROUND(G46*H46,P4)</f>
        <v>0</v>
      </c>
      <c r="J46" s="38" t="s">
        <v>40</v>
      </c>
      <c r="O46" s="41">
        <f>I46*0.21</f>
        <v>0</v>
      </c>
      <c r="P46">
        <v>3</v>
      </c>
    </row>
    <row r="47" ht="30">
      <c r="A47" s="35" t="s">
        <v>41</v>
      </c>
      <c r="B47" s="42"/>
      <c r="C47" s="43"/>
      <c r="D47" s="43"/>
      <c r="E47" s="37" t="s">
        <v>98</v>
      </c>
      <c r="F47" s="43"/>
      <c r="G47" s="43"/>
      <c r="H47" s="43"/>
      <c r="I47" s="43"/>
      <c r="J47" s="45"/>
    </row>
    <row r="48" ht="45">
      <c r="A48" s="35" t="s">
        <v>58</v>
      </c>
      <c r="B48" s="42"/>
      <c r="C48" s="43"/>
      <c r="D48" s="43"/>
      <c r="E48" s="50" t="s">
        <v>99</v>
      </c>
      <c r="F48" s="43"/>
      <c r="G48" s="43"/>
      <c r="H48" s="43"/>
      <c r="I48" s="43"/>
      <c r="J48" s="45"/>
    </row>
    <row r="49" ht="120">
      <c r="A49" s="35" t="s">
        <v>42</v>
      </c>
      <c r="B49" s="42"/>
      <c r="C49" s="43"/>
      <c r="D49" s="43"/>
      <c r="E49" s="37" t="s">
        <v>83</v>
      </c>
      <c r="F49" s="43"/>
      <c r="G49" s="43"/>
      <c r="H49" s="43"/>
      <c r="I49" s="43"/>
      <c r="J49" s="45"/>
    </row>
    <row r="50">
      <c r="A50" s="35" t="s">
        <v>35</v>
      </c>
      <c r="B50" s="35">
        <v>10</v>
      </c>
      <c r="C50" s="36" t="s">
        <v>100</v>
      </c>
      <c r="D50" s="35" t="s">
        <v>37</v>
      </c>
      <c r="E50" s="37" t="s">
        <v>101</v>
      </c>
      <c r="F50" s="38" t="s">
        <v>97</v>
      </c>
      <c r="G50" s="39">
        <v>202</v>
      </c>
      <c r="H50" s="40">
        <v>0</v>
      </c>
      <c r="I50" s="40">
        <f>ROUND(G50*H50,P4)</f>
        <v>0</v>
      </c>
      <c r="J50" s="38" t="s">
        <v>40</v>
      </c>
      <c r="O50" s="41">
        <f>I50*0.21</f>
        <v>0</v>
      </c>
      <c r="P50">
        <v>3</v>
      </c>
    </row>
    <row r="51">
      <c r="A51" s="35" t="s">
        <v>41</v>
      </c>
      <c r="B51" s="42"/>
      <c r="C51" s="43"/>
      <c r="D51" s="43"/>
      <c r="E51" s="37" t="s">
        <v>102</v>
      </c>
      <c r="F51" s="43"/>
      <c r="G51" s="43"/>
      <c r="H51" s="43"/>
      <c r="I51" s="43"/>
      <c r="J51" s="45"/>
    </row>
    <row r="52">
      <c r="A52" s="35" t="s">
        <v>58</v>
      </c>
      <c r="B52" s="42"/>
      <c r="C52" s="43"/>
      <c r="D52" s="43"/>
      <c r="E52" s="50" t="s">
        <v>103</v>
      </c>
      <c r="F52" s="43"/>
      <c r="G52" s="43"/>
      <c r="H52" s="43"/>
      <c r="I52" s="43"/>
      <c r="J52" s="45"/>
    </row>
    <row r="53" ht="75">
      <c r="A53" s="35" t="s">
        <v>42</v>
      </c>
      <c r="B53" s="42"/>
      <c r="C53" s="43"/>
      <c r="D53" s="43"/>
      <c r="E53" s="37" t="s">
        <v>104</v>
      </c>
      <c r="F53" s="43"/>
      <c r="G53" s="43"/>
      <c r="H53" s="43"/>
      <c r="I53" s="43"/>
      <c r="J53" s="45"/>
    </row>
    <row r="54">
      <c r="A54" s="35" t="s">
        <v>35</v>
      </c>
      <c r="B54" s="35">
        <v>11</v>
      </c>
      <c r="C54" s="36" t="s">
        <v>105</v>
      </c>
      <c r="D54" s="35" t="s">
        <v>37</v>
      </c>
      <c r="E54" s="37" t="s">
        <v>106</v>
      </c>
      <c r="F54" s="38" t="s">
        <v>76</v>
      </c>
      <c r="G54" s="39">
        <v>625</v>
      </c>
      <c r="H54" s="40">
        <v>0</v>
      </c>
      <c r="I54" s="40">
        <f>ROUND(G54*H54,P4)</f>
        <v>0</v>
      </c>
      <c r="J54" s="38" t="s">
        <v>40</v>
      </c>
      <c r="O54" s="41">
        <f>I54*0.21</f>
        <v>0</v>
      </c>
      <c r="P54">
        <v>3</v>
      </c>
    </row>
    <row r="55">
      <c r="A55" s="35" t="s">
        <v>41</v>
      </c>
      <c r="B55" s="42"/>
      <c r="C55" s="43"/>
      <c r="D55" s="43"/>
      <c r="E55" s="37" t="s">
        <v>107</v>
      </c>
      <c r="F55" s="43"/>
      <c r="G55" s="43"/>
      <c r="H55" s="43"/>
      <c r="I55" s="43"/>
      <c r="J55" s="45"/>
    </row>
    <row r="56">
      <c r="A56" s="35" t="s">
        <v>58</v>
      </c>
      <c r="B56" s="42"/>
      <c r="C56" s="43"/>
      <c r="D56" s="43"/>
      <c r="E56" s="50" t="s">
        <v>108</v>
      </c>
      <c r="F56" s="43"/>
      <c r="G56" s="43"/>
      <c r="H56" s="43"/>
      <c r="I56" s="43"/>
      <c r="J56" s="45"/>
    </row>
    <row r="57" ht="75">
      <c r="A57" s="35" t="s">
        <v>42</v>
      </c>
      <c r="B57" s="42"/>
      <c r="C57" s="43"/>
      <c r="D57" s="43"/>
      <c r="E57" s="37" t="s">
        <v>109</v>
      </c>
      <c r="F57" s="43"/>
      <c r="G57" s="43"/>
      <c r="H57" s="43"/>
      <c r="I57" s="43"/>
      <c r="J57" s="45"/>
    </row>
    <row r="58">
      <c r="A58" s="35" t="s">
        <v>35</v>
      </c>
      <c r="B58" s="35">
        <v>12</v>
      </c>
      <c r="C58" s="36" t="s">
        <v>110</v>
      </c>
      <c r="D58" s="35" t="s">
        <v>37</v>
      </c>
      <c r="E58" s="37" t="s">
        <v>111</v>
      </c>
      <c r="F58" s="38" t="s">
        <v>76</v>
      </c>
      <c r="G58" s="39">
        <v>107.09999999999999</v>
      </c>
      <c r="H58" s="40">
        <v>0</v>
      </c>
      <c r="I58" s="40">
        <f>ROUND(G58*H58,P4)</f>
        <v>0</v>
      </c>
      <c r="J58" s="38" t="s">
        <v>40</v>
      </c>
      <c r="O58" s="41">
        <f>I58*0.21</f>
        <v>0</v>
      </c>
      <c r="P58">
        <v>3</v>
      </c>
    </row>
    <row r="59">
      <c r="A59" s="35" t="s">
        <v>41</v>
      </c>
      <c r="B59" s="42"/>
      <c r="C59" s="43"/>
      <c r="D59" s="43"/>
      <c r="E59" s="44" t="s">
        <v>37</v>
      </c>
      <c r="F59" s="43"/>
      <c r="G59" s="43"/>
      <c r="H59" s="43"/>
      <c r="I59" s="43"/>
      <c r="J59" s="45"/>
    </row>
    <row r="60">
      <c r="A60" s="35" t="s">
        <v>58</v>
      </c>
      <c r="B60" s="42"/>
      <c r="C60" s="43"/>
      <c r="D60" s="43"/>
      <c r="E60" s="50" t="s">
        <v>112</v>
      </c>
      <c r="F60" s="43"/>
      <c r="G60" s="43"/>
      <c r="H60" s="43"/>
      <c r="I60" s="43"/>
      <c r="J60" s="45"/>
    </row>
    <row r="61" ht="75">
      <c r="A61" s="35" t="s">
        <v>42</v>
      </c>
      <c r="B61" s="42"/>
      <c r="C61" s="43"/>
      <c r="D61" s="43"/>
      <c r="E61" s="37" t="s">
        <v>113</v>
      </c>
      <c r="F61" s="43"/>
      <c r="G61" s="43"/>
      <c r="H61" s="43"/>
      <c r="I61" s="43"/>
      <c r="J61" s="45"/>
    </row>
    <row r="62">
      <c r="A62" s="35" t="s">
        <v>35</v>
      </c>
      <c r="B62" s="35">
        <v>13</v>
      </c>
      <c r="C62" s="36" t="s">
        <v>114</v>
      </c>
      <c r="D62" s="35" t="s">
        <v>37</v>
      </c>
      <c r="E62" s="37" t="s">
        <v>115</v>
      </c>
      <c r="F62" s="38" t="s">
        <v>76</v>
      </c>
      <c r="G62" s="39">
        <v>107.09999999999999</v>
      </c>
      <c r="H62" s="40">
        <v>0</v>
      </c>
      <c r="I62" s="40">
        <f>ROUND(G62*H62,P4)</f>
        <v>0</v>
      </c>
      <c r="J62" s="38" t="s">
        <v>40</v>
      </c>
      <c r="O62" s="41">
        <f>I62*0.21</f>
        <v>0</v>
      </c>
      <c r="P62">
        <v>3</v>
      </c>
    </row>
    <row r="63">
      <c r="A63" s="35" t="s">
        <v>41</v>
      </c>
      <c r="B63" s="42"/>
      <c r="C63" s="43"/>
      <c r="D63" s="43"/>
      <c r="E63" s="44" t="s">
        <v>37</v>
      </c>
      <c r="F63" s="43"/>
      <c r="G63" s="43"/>
      <c r="H63" s="43"/>
      <c r="I63" s="43"/>
      <c r="J63" s="45"/>
    </row>
    <row r="64">
      <c r="A64" s="35" t="s">
        <v>58</v>
      </c>
      <c r="B64" s="42"/>
      <c r="C64" s="43"/>
      <c r="D64" s="43"/>
      <c r="E64" s="50" t="s">
        <v>112</v>
      </c>
      <c r="F64" s="43"/>
      <c r="G64" s="43"/>
      <c r="H64" s="43"/>
      <c r="I64" s="43"/>
      <c r="J64" s="45"/>
    </row>
    <row r="65" ht="75">
      <c r="A65" s="35" t="s">
        <v>42</v>
      </c>
      <c r="B65" s="42"/>
      <c r="C65" s="43"/>
      <c r="D65" s="43"/>
      <c r="E65" s="37" t="s">
        <v>116</v>
      </c>
      <c r="F65" s="43"/>
      <c r="G65" s="43"/>
      <c r="H65" s="43"/>
      <c r="I65" s="43"/>
      <c r="J65" s="45"/>
    </row>
    <row r="66">
      <c r="A66" s="35" t="s">
        <v>35</v>
      </c>
      <c r="B66" s="35">
        <v>14</v>
      </c>
      <c r="C66" s="36" t="s">
        <v>117</v>
      </c>
      <c r="D66" s="35" t="s">
        <v>37</v>
      </c>
      <c r="E66" s="37" t="s">
        <v>118</v>
      </c>
      <c r="F66" s="38" t="s">
        <v>76</v>
      </c>
      <c r="G66" s="39">
        <v>107.09999999999999</v>
      </c>
      <c r="H66" s="40">
        <v>0</v>
      </c>
      <c r="I66" s="40">
        <f>ROUND(G66*H66,P4)</f>
        <v>0</v>
      </c>
      <c r="J66" s="38" t="s">
        <v>40</v>
      </c>
      <c r="O66" s="41">
        <f>I66*0.21</f>
        <v>0</v>
      </c>
      <c r="P66">
        <v>3</v>
      </c>
    </row>
    <row r="67">
      <c r="A67" s="35" t="s">
        <v>41</v>
      </c>
      <c r="B67" s="42"/>
      <c r="C67" s="43"/>
      <c r="D67" s="43"/>
      <c r="E67" s="44" t="s">
        <v>37</v>
      </c>
      <c r="F67" s="43"/>
      <c r="G67" s="43"/>
      <c r="H67" s="43"/>
      <c r="I67" s="43"/>
      <c r="J67" s="45"/>
    </row>
    <row r="68">
      <c r="A68" s="35" t="s">
        <v>58</v>
      </c>
      <c r="B68" s="42"/>
      <c r="C68" s="43"/>
      <c r="D68" s="43"/>
      <c r="E68" s="50" t="s">
        <v>112</v>
      </c>
      <c r="F68" s="43"/>
      <c r="G68" s="43"/>
      <c r="H68" s="43"/>
      <c r="I68" s="43"/>
      <c r="J68" s="45"/>
    </row>
    <row r="69" ht="90">
      <c r="A69" s="35" t="s">
        <v>42</v>
      </c>
      <c r="B69" s="42"/>
      <c r="C69" s="43"/>
      <c r="D69" s="43"/>
      <c r="E69" s="37" t="s">
        <v>119</v>
      </c>
      <c r="F69" s="43"/>
      <c r="G69" s="43"/>
      <c r="H69" s="43"/>
      <c r="I69" s="43"/>
      <c r="J69" s="45"/>
    </row>
    <row r="70">
      <c r="A70" s="29" t="s">
        <v>32</v>
      </c>
      <c r="B70" s="30"/>
      <c r="C70" s="31" t="s">
        <v>120</v>
      </c>
      <c r="D70" s="32"/>
      <c r="E70" s="29" t="s">
        <v>121</v>
      </c>
      <c r="F70" s="32"/>
      <c r="G70" s="32"/>
      <c r="H70" s="32"/>
      <c r="I70" s="33">
        <f>SUMIFS(I71:I98,A71:A98,"P")</f>
        <v>0</v>
      </c>
      <c r="J70" s="34"/>
    </row>
    <row r="71">
      <c r="A71" s="35" t="s">
        <v>35</v>
      </c>
      <c r="B71" s="35">
        <v>15</v>
      </c>
      <c r="C71" s="36" t="s">
        <v>122</v>
      </c>
      <c r="D71" s="35" t="s">
        <v>37</v>
      </c>
      <c r="E71" s="37" t="s">
        <v>123</v>
      </c>
      <c r="F71" s="38" t="s">
        <v>76</v>
      </c>
      <c r="G71" s="39">
        <v>625</v>
      </c>
      <c r="H71" s="40">
        <v>0</v>
      </c>
      <c r="I71" s="40">
        <f>ROUND(G71*H71,P4)</f>
        <v>0</v>
      </c>
      <c r="J71" s="38" t="s">
        <v>40</v>
      </c>
      <c r="O71" s="41">
        <f>I71*0.21</f>
        <v>0</v>
      </c>
      <c r="P71">
        <v>3</v>
      </c>
    </row>
    <row r="72">
      <c r="A72" s="35" t="s">
        <v>41</v>
      </c>
      <c r="B72" s="42"/>
      <c r="C72" s="43"/>
      <c r="D72" s="43"/>
      <c r="E72" s="44" t="s">
        <v>37</v>
      </c>
      <c r="F72" s="43"/>
      <c r="G72" s="43"/>
      <c r="H72" s="43"/>
      <c r="I72" s="43"/>
      <c r="J72" s="45"/>
    </row>
    <row r="73">
      <c r="A73" s="35" t="s">
        <v>58</v>
      </c>
      <c r="B73" s="42"/>
      <c r="C73" s="43"/>
      <c r="D73" s="43"/>
      <c r="E73" s="50" t="s">
        <v>124</v>
      </c>
      <c r="F73" s="43"/>
      <c r="G73" s="43"/>
      <c r="H73" s="43"/>
      <c r="I73" s="43"/>
      <c r="J73" s="45"/>
    </row>
    <row r="74" ht="90">
      <c r="A74" s="35" t="s">
        <v>42</v>
      </c>
      <c r="B74" s="42"/>
      <c r="C74" s="43"/>
      <c r="D74" s="43"/>
      <c r="E74" s="37" t="s">
        <v>125</v>
      </c>
      <c r="F74" s="43"/>
      <c r="G74" s="43"/>
      <c r="H74" s="43"/>
      <c r="I74" s="43"/>
      <c r="J74" s="45"/>
    </row>
    <row r="75">
      <c r="A75" s="35" t="s">
        <v>35</v>
      </c>
      <c r="B75" s="35">
        <v>16</v>
      </c>
      <c r="C75" s="36" t="s">
        <v>126</v>
      </c>
      <c r="D75" s="35" t="s">
        <v>37</v>
      </c>
      <c r="E75" s="37" t="s">
        <v>127</v>
      </c>
      <c r="F75" s="38" t="s">
        <v>76</v>
      </c>
      <c r="G75" s="39">
        <v>196</v>
      </c>
      <c r="H75" s="40">
        <v>0</v>
      </c>
      <c r="I75" s="40">
        <f>ROUND(G75*H75,P4)</f>
        <v>0</v>
      </c>
      <c r="J75" s="38" t="s">
        <v>40</v>
      </c>
      <c r="O75" s="41">
        <f>I75*0.21</f>
        <v>0</v>
      </c>
      <c r="P75">
        <v>3</v>
      </c>
    </row>
    <row r="76">
      <c r="A76" s="35" t="s">
        <v>41</v>
      </c>
      <c r="B76" s="42"/>
      <c r="C76" s="43"/>
      <c r="D76" s="43"/>
      <c r="E76" s="44"/>
      <c r="F76" s="43"/>
      <c r="G76" s="43"/>
      <c r="H76" s="43"/>
      <c r="I76" s="43"/>
      <c r="J76" s="45"/>
    </row>
    <row r="77">
      <c r="A77" s="35" t="s">
        <v>58</v>
      </c>
      <c r="B77" s="42"/>
      <c r="C77" s="43"/>
      <c r="D77" s="43"/>
      <c r="E77" s="50" t="s">
        <v>128</v>
      </c>
      <c r="F77" s="43"/>
      <c r="G77" s="43"/>
      <c r="H77" s="43"/>
      <c r="I77" s="43"/>
      <c r="J77" s="45"/>
    </row>
    <row r="78" ht="120">
      <c r="A78" s="35" t="s">
        <v>42</v>
      </c>
      <c r="B78" s="42"/>
      <c r="C78" s="43"/>
      <c r="D78" s="43"/>
      <c r="E78" s="37" t="s">
        <v>129</v>
      </c>
      <c r="F78" s="43"/>
      <c r="G78" s="43"/>
      <c r="H78" s="43"/>
      <c r="I78" s="43"/>
      <c r="J78" s="45"/>
    </row>
    <row r="79">
      <c r="A79" s="35" t="s">
        <v>35</v>
      </c>
      <c r="B79" s="35">
        <v>17</v>
      </c>
      <c r="C79" s="36" t="s">
        <v>130</v>
      </c>
      <c r="D79" s="35" t="s">
        <v>37</v>
      </c>
      <c r="E79" s="37" t="s">
        <v>131</v>
      </c>
      <c r="F79" s="38" t="s">
        <v>76</v>
      </c>
      <c r="G79" s="39">
        <v>98</v>
      </c>
      <c r="H79" s="40">
        <v>0</v>
      </c>
      <c r="I79" s="40">
        <f>ROUND(G79*H79,P4)</f>
        <v>0</v>
      </c>
      <c r="J79" s="38" t="s">
        <v>40</v>
      </c>
      <c r="O79" s="41">
        <f>I79*0.21</f>
        <v>0</v>
      </c>
      <c r="P79">
        <v>3</v>
      </c>
    </row>
    <row r="80">
      <c r="A80" s="35" t="s">
        <v>41</v>
      </c>
      <c r="B80" s="42"/>
      <c r="C80" s="43"/>
      <c r="D80" s="43"/>
      <c r="E80" s="37" t="s">
        <v>132</v>
      </c>
      <c r="F80" s="43"/>
      <c r="G80" s="43"/>
      <c r="H80" s="43"/>
      <c r="I80" s="43"/>
      <c r="J80" s="45"/>
    </row>
    <row r="81">
      <c r="A81" s="35" t="s">
        <v>58</v>
      </c>
      <c r="B81" s="42"/>
      <c r="C81" s="43"/>
      <c r="D81" s="43"/>
      <c r="E81" s="50" t="s">
        <v>133</v>
      </c>
      <c r="F81" s="43"/>
      <c r="G81" s="43"/>
      <c r="H81" s="43"/>
      <c r="I81" s="43"/>
      <c r="J81" s="45"/>
    </row>
    <row r="82" ht="195">
      <c r="A82" s="35" t="s">
        <v>42</v>
      </c>
      <c r="B82" s="42"/>
      <c r="C82" s="43"/>
      <c r="D82" s="43"/>
      <c r="E82" s="37" t="s">
        <v>134</v>
      </c>
      <c r="F82" s="43"/>
      <c r="G82" s="43"/>
      <c r="H82" s="43"/>
      <c r="I82" s="43"/>
      <c r="J82" s="45"/>
    </row>
    <row r="83">
      <c r="A83" s="35" t="s">
        <v>35</v>
      </c>
      <c r="B83" s="35">
        <v>18</v>
      </c>
      <c r="C83" s="36" t="s">
        <v>135</v>
      </c>
      <c r="D83" s="35" t="s">
        <v>37</v>
      </c>
      <c r="E83" s="37" t="s">
        <v>136</v>
      </c>
      <c r="F83" s="38" t="s">
        <v>76</v>
      </c>
      <c r="G83" s="39">
        <v>98</v>
      </c>
      <c r="H83" s="40">
        <v>0</v>
      </c>
      <c r="I83" s="40">
        <f>ROUND(G83*H83,P4)</f>
        <v>0</v>
      </c>
      <c r="J83" s="38" t="s">
        <v>40</v>
      </c>
      <c r="O83" s="41">
        <f>I83*0.21</f>
        <v>0</v>
      </c>
      <c r="P83">
        <v>3</v>
      </c>
    </row>
    <row r="84">
      <c r="A84" s="35" t="s">
        <v>41</v>
      </c>
      <c r="B84" s="42"/>
      <c r="C84" s="43"/>
      <c r="D84" s="43"/>
      <c r="E84" s="44" t="s">
        <v>37</v>
      </c>
      <c r="F84" s="43"/>
      <c r="G84" s="43"/>
      <c r="H84" s="43"/>
      <c r="I84" s="43"/>
      <c r="J84" s="45"/>
    </row>
    <row r="85">
      <c r="A85" s="35" t="s">
        <v>58</v>
      </c>
      <c r="B85" s="42"/>
      <c r="C85" s="43"/>
      <c r="D85" s="43"/>
      <c r="E85" s="50" t="s">
        <v>133</v>
      </c>
      <c r="F85" s="43"/>
      <c r="G85" s="43"/>
      <c r="H85" s="43"/>
      <c r="I85" s="43"/>
      <c r="J85" s="45"/>
    </row>
    <row r="86" ht="195">
      <c r="A86" s="35" t="s">
        <v>42</v>
      </c>
      <c r="B86" s="42"/>
      <c r="C86" s="43"/>
      <c r="D86" s="43"/>
      <c r="E86" s="37" t="s">
        <v>134</v>
      </c>
      <c r="F86" s="43"/>
      <c r="G86" s="43"/>
      <c r="H86" s="43"/>
      <c r="I86" s="43"/>
      <c r="J86" s="45"/>
    </row>
    <row r="87">
      <c r="A87" s="35" t="s">
        <v>35</v>
      </c>
      <c r="B87" s="35">
        <v>19</v>
      </c>
      <c r="C87" s="36" t="s">
        <v>137</v>
      </c>
      <c r="D87" s="35" t="s">
        <v>37</v>
      </c>
      <c r="E87" s="37" t="s">
        <v>138</v>
      </c>
      <c r="F87" s="38" t="s">
        <v>76</v>
      </c>
      <c r="G87" s="39">
        <v>605</v>
      </c>
      <c r="H87" s="40">
        <v>0</v>
      </c>
      <c r="I87" s="40">
        <f>ROUND(G87*H87,P4)</f>
        <v>0</v>
      </c>
      <c r="J87" s="38" t="s">
        <v>40</v>
      </c>
      <c r="O87" s="41">
        <f>I87*0.21</f>
        <v>0</v>
      </c>
      <c r="P87">
        <v>3</v>
      </c>
    </row>
    <row r="88">
      <c r="A88" s="35" t="s">
        <v>41</v>
      </c>
      <c r="B88" s="42"/>
      <c r="C88" s="43"/>
      <c r="D88" s="43"/>
      <c r="E88" s="37" t="s">
        <v>139</v>
      </c>
      <c r="F88" s="43"/>
      <c r="G88" s="43"/>
      <c r="H88" s="43"/>
      <c r="I88" s="43"/>
      <c r="J88" s="45"/>
    </row>
    <row r="89">
      <c r="A89" s="35" t="s">
        <v>58</v>
      </c>
      <c r="B89" s="42"/>
      <c r="C89" s="43"/>
      <c r="D89" s="43"/>
      <c r="E89" s="50" t="s">
        <v>140</v>
      </c>
      <c r="F89" s="43"/>
      <c r="G89" s="43"/>
      <c r="H89" s="43"/>
      <c r="I89" s="43"/>
      <c r="J89" s="45"/>
    </row>
    <row r="90" ht="225">
      <c r="A90" s="35" t="s">
        <v>42</v>
      </c>
      <c r="B90" s="42"/>
      <c r="C90" s="43"/>
      <c r="D90" s="43"/>
      <c r="E90" s="37" t="s">
        <v>141</v>
      </c>
      <c r="F90" s="43"/>
      <c r="G90" s="43"/>
      <c r="H90" s="43"/>
      <c r="I90" s="43"/>
      <c r="J90" s="45"/>
    </row>
    <row r="91" ht="30">
      <c r="A91" s="35" t="s">
        <v>35</v>
      </c>
      <c r="B91" s="35">
        <v>20</v>
      </c>
      <c r="C91" s="36" t="s">
        <v>142</v>
      </c>
      <c r="D91" s="35" t="s">
        <v>37</v>
      </c>
      <c r="E91" s="37" t="s">
        <v>143</v>
      </c>
      <c r="F91" s="38" t="s">
        <v>76</v>
      </c>
      <c r="G91" s="39">
        <v>20</v>
      </c>
      <c r="H91" s="40">
        <v>0</v>
      </c>
      <c r="I91" s="40">
        <f>ROUND(G91*H91,P4)</f>
        <v>0</v>
      </c>
      <c r="J91" s="38" t="s">
        <v>40</v>
      </c>
      <c r="O91" s="41">
        <f>I91*0.21</f>
        <v>0</v>
      </c>
      <c r="P91">
        <v>3</v>
      </c>
    </row>
    <row r="92">
      <c r="A92" s="35" t="s">
        <v>41</v>
      </c>
      <c r="B92" s="42"/>
      <c r="C92" s="43"/>
      <c r="D92" s="43"/>
      <c r="E92" s="37" t="s">
        <v>144</v>
      </c>
      <c r="F92" s="43"/>
      <c r="G92" s="43"/>
      <c r="H92" s="43"/>
      <c r="I92" s="43"/>
      <c r="J92" s="45"/>
    </row>
    <row r="93">
      <c r="A93" s="35" t="s">
        <v>58</v>
      </c>
      <c r="B93" s="42"/>
      <c r="C93" s="43"/>
      <c r="D93" s="43"/>
      <c r="E93" s="50" t="s">
        <v>145</v>
      </c>
      <c r="F93" s="43"/>
      <c r="G93" s="43"/>
      <c r="H93" s="43"/>
      <c r="I93" s="43"/>
      <c r="J93" s="45"/>
    </row>
    <row r="94" ht="225">
      <c r="A94" s="35" t="s">
        <v>42</v>
      </c>
      <c r="B94" s="42"/>
      <c r="C94" s="43"/>
      <c r="D94" s="43"/>
      <c r="E94" s="37" t="s">
        <v>141</v>
      </c>
      <c r="F94" s="43"/>
      <c r="G94" s="43"/>
      <c r="H94" s="43"/>
      <c r="I94" s="43"/>
      <c r="J94" s="45"/>
    </row>
    <row r="95">
      <c r="A95" s="35" t="s">
        <v>35</v>
      </c>
      <c r="B95" s="35">
        <v>21</v>
      </c>
      <c r="C95" s="36" t="s">
        <v>146</v>
      </c>
      <c r="D95" s="35" t="s">
        <v>37</v>
      </c>
      <c r="E95" s="37" t="s">
        <v>147</v>
      </c>
      <c r="F95" s="38" t="s">
        <v>76</v>
      </c>
      <c r="G95" s="39">
        <v>4</v>
      </c>
      <c r="H95" s="40">
        <v>0</v>
      </c>
      <c r="I95" s="40">
        <f>ROUND(G95*H95,P4)</f>
        <v>0</v>
      </c>
      <c r="J95" s="38" t="s">
        <v>40</v>
      </c>
      <c r="O95" s="41">
        <f>I95*0.21</f>
        <v>0</v>
      </c>
      <c r="P95">
        <v>3</v>
      </c>
    </row>
    <row r="96" ht="30">
      <c r="A96" s="35" t="s">
        <v>41</v>
      </c>
      <c r="B96" s="42"/>
      <c r="C96" s="43"/>
      <c r="D96" s="43"/>
      <c r="E96" s="37" t="s">
        <v>148</v>
      </c>
      <c r="F96" s="43"/>
      <c r="G96" s="43"/>
      <c r="H96" s="43"/>
      <c r="I96" s="43"/>
      <c r="J96" s="45"/>
    </row>
    <row r="97">
      <c r="A97" s="35" t="s">
        <v>58</v>
      </c>
      <c r="B97" s="42"/>
      <c r="C97" s="43"/>
      <c r="D97" s="43"/>
      <c r="E97" s="50" t="s">
        <v>149</v>
      </c>
      <c r="F97" s="43"/>
      <c r="G97" s="43"/>
      <c r="H97" s="43"/>
      <c r="I97" s="43"/>
      <c r="J97" s="45"/>
    </row>
    <row r="98" ht="165">
      <c r="A98" s="35" t="s">
        <v>42</v>
      </c>
      <c r="B98" s="42"/>
      <c r="C98" s="43"/>
      <c r="D98" s="43"/>
      <c r="E98" s="37" t="s">
        <v>150</v>
      </c>
      <c r="F98" s="43"/>
      <c r="G98" s="43"/>
      <c r="H98" s="43"/>
      <c r="I98" s="43"/>
      <c r="J98" s="45"/>
    </row>
    <row r="99">
      <c r="A99" s="29" t="s">
        <v>32</v>
      </c>
      <c r="B99" s="30"/>
      <c r="C99" s="31" t="s">
        <v>151</v>
      </c>
      <c r="D99" s="32"/>
      <c r="E99" s="29" t="s">
        <v>152</v>
      </c>
      <c r="F99" s="32"/>
      <c r="G99" s="32"/>
      <c r="H99" s="32"/>
      <c r="I99" s="33">
        <f>SUMIFS(I100:I115,A100:A115,"P")</f>
        <v>0</v>
      </c>
      <c r="J99" s="34"/>
    </row>
    <row r="100">
      <c r="A100" s="35" t="s">
        <v>35</v>
      </c>
      <c r="B100" s="35">
        <v>22</v>
      </c>
      <c r="C100" s="36" t="s">
        <v>153</v>
      </c>
      <c r="D100" s="35" t="s">
        <v>37</v>
      </c>
      <c r="E100" s="37" t="s">
        <v>154</v>
      </c>
      <c r="F100" s="38" t="s">
        <v>97</v>
      </c>
      <c r="G100" s="39">
        <v>357</v>
      </c>
      <c r="H100" s="40">
        <v>0</v>
      </c>
      <c r="I100" s="40">
        <f>ROUND(G100*H100,P4)</f>
        <v>0</v>
      </c>
      <c r="J100" s="38" t="s">
        <v>40</v>
      </c>
      <c r="O100" s="41">
        <f>I100*0.21</f>
        <v>0</v>
      </c>
      <c r="P100">
        <v>3</v>
      </c>
    </row>
    <row r="101">
      <c r="A101" s="35" t="s">
        <v>41</v>
      </c>
      <c r="B101" s="42"/>
      <c r="C101" s="43"/>
      <c r="D101" s="43"/>
      <c r="E101" s="37" t="s">
        <v>155</v>
      </c>
      <c r="F101" s="43"/>
      <c r="G101" s="43"/>
      <c r="H101" s="43"/>
      <c r="I101" s="43"/>
      <c r="J101" s="45"/>
    </row>
    <row r="102">
      <c r="A102" s="35" t="s">
        <v>58</v>
      </c>
      <c r="B102" s="42"/>
      <c r="C102" s="43"/>
      <c r="D102" s="43"/>
      <c r="E102" s="50" t="s">
        <v>156</v>
      </c>
      <c r="F102" s="43"/>
      <c r="G102" s="43"/>
      <c r="H102" s="43"/>
      <c r="I102" s="43"/>
      <c r="J102" s="45"/>
    </row>
    <row r="103" ht="90">
      <c r="A103" s="35" t="s">
        <v>42</v>
      </c>
      <c r="B103" s="42"/>
      <c r="C103" s="43"/>
      <c r="D103" s="43"/>
      <c r="E103" s="37" t="s">
        <v>157</v>
      </c>
      <c r="F103" s="43"/>
      <c r="G103" s="43"/>
      <c r="H103" s="43"/>
      <c r="I103" s="43"/>
      <c r="J103" s="45"/>
    </row>
    <row r="104" ht="30">
      <c r="A104" s="35" t="s">
        <v>35</v>
      </c>
      <c r="B104" s="35">
        <v>23</v>
      </c>
      <c r="C104" s="36" t="s">
        <v>158</v>
      </c>
      <c r="D104" s="35" t="s">
        <v>37</v>
      </c>
      <c r="E104" s="37" t="s">
        <v>159</v>
      </c>
      <c r="F104" s="38" t="s">
        <v>97</v>
      </c>
      <c r="G104" s="39">
        <v>208</v>
      </c>
      <c r="H104" s="40">
        <v>0</v>
      </c>
      <c r="I104" s="40">
        <f>ROUND(G104*H104,P4)</f>
        <v>0</v>
      </c>
      <c r="J104" s="38" t="s">
        <v>40</v>
      </c>
      <c r="O104" s="41">
        <f>I104*0.21</f>
        <v>0</v>
      </c>
      <c r="P104">
        <v>3</v>
      </c>
    </row>
    <row r="105">
      <c r="A105" s="35" t="s">
        <v>41</v>
      </c>
      <c r="B105" s="42"/>
      <c r="C105" s="43"/>
      <c r="D105" s="43"/>
      <c r="E105" s="37" t="s">
        <v>160</v>
      </c>
      <c r="F105" s="43"/>
      <c r="G105" s="43"/>
      <c r="H105" s="43"/>
      <c r="I105" s="43"/>
      <c r="J105" s="45"/>
    </row>
    <row r="106">
      <c r="A106" s="35" t="s">
        <v>58</v>
      </c>
      <c r="B106" s="42"/>
      <c r="C106" s="43"/>
      <c r="D106" s="43"/>
      <c r="E106" s="50" t="s">
        <v>161</v>
      </c>
      <c r="F106" s="43"/>
      <c r="G106" s="43"/>
      <c r="H106" s="43"/>
      <c r="I106" s="43"/>
      <c r="J106" s="45"/>
    </row>
    <row r="107" ht="90">
      <c r="A107" s="35" t="s">
        <v>42</v>
      </c>
      <c r="B107" s="42"/>
      <c r="C107" s="43"/>
      <c r="D107" s="43"/>
      <c r="E107" s="37" t="s">
        <v>157</v>
      </c>
      <c r="F107" s="43"/>
      <c r="G107" s="43"/>
      <c r="H107" s="43"/>
      <c r="I107" s="43"/>
      <c r="J107" s="45"/>
    </row>
    <row r="108">
      <c r="A108" s="35" t="s">
        <v>35</v>
      </c>
      <c r="B108" s="35">
        <v>24</v>
      </c>
      <c r="C108" s="36" t="s">
        <v>162</v>
      </c>
      <c r="D108" s="35" t="s">
        <v>37</v>
      </c>
      <c r="E108" s="37" t="s">
        <v>163</v>
      </c>
      <c r="F108" s="38" t="s">
        <v>97</v>
      </c>
      <c r="G108" s="39">
        <v>202</v>
      </c>
      <c r="H108" s="40">
        <v>0</v>
      </c>
      <c r="I108" s="40">
        <f>ROUND(G108*H108,P4)</f>
        <v>0</v>
      </c>
      <c r="J108" s="38" t="s">
        <v>40</v>
      </c>
      <c r="O108" s="41">
        <f>I108*0.21</f>
        <v>0</v>
      </c>
      <c r="P108">
        <v>3</v>
      </c>
    </row>
    <row r="109" ht="30">
      <c r="A109" s="35" t="s">
        <v>41</v>
      </c>
      <c r="B109" s="42"/>
      <c r="C109" s="43"/>
      <c r="D109" s="43"/>
      <c r="E109" s="37" t="s">
        <v>164</v>
      </c>
      <c r="F109" s="43"/>
      <c r="G109" s="43"/>
      <c r="H109" s="43"/>
      <c r="I109" s="43"/>
      <c r="J109" s="45"/>
    </row>
    <row r="110">
      <c r="A110" s="35" t="s">
        <v>58</v>
      </c>
      <c r="B110" s="42"/>
      <c r="C110" s="43"/>
      <c r="D110" s="43"/>
      <c r="E110" s="50" t="s">
        <v>165</v>
      </c>
      <c r="F110" s="43"/>
      <c r="G110" s="43"/>
      <c r="H110" s="43"/>
      <c r="I110" s="43"/>
      <c r="J110" s="45"/>
    </row>
    <row r="111" ht="75">
      <c r="A111" s="35" t="s">
        <v>42</v>
      </c>
      <c r="B111" s="42"/>
      <c r="C111" s="43"/>
      <c r="D111" s="43"/>
      <c r="E111" s="37" t="s">
        <v>166</v>
      </c>
      <c r="F111" s="43"/>
      <c r="G111" s="43"/>
      <c r="H111" s="43"/>
      <c r="I111" s="43"/>
      <c r="J111" s="45"/>
    </row>
    <row r="112">
      <c r="A112" s="35" t="s">
        <v>35</v>
      </c>
      <c r="B112" s="35">
        <v>25</v>
      </c>
      <c r="C112" s="36" t="s">
        <v>167</v>
      </c>
      <c r="D112" s="35" t="s">
        <v>37</v>
      </c>
      <c r="E112" s="37" t="s">
        <v>168</v>
      </c>
      <c r="F112" s="38" t="s">
        <v>97</v>
      </c>
      <c r="G112" s="39">
        <v>202</v>
      </c>
      <c r="H112" s="40">
        <v>0</v>
      </c>
      <c r="I112" s="40">
        <f>ROUND(G112*H112,P4)</f>
        <v>0</v>
      </c>
      <c r="J112" s="38" t="s">
        <v>40</v>
      </c>
      <c r="O112" s="41">
        <f>I112*0.21</f>
        <v>0</v>
      </c>
      <c r="P112">
        <v>3</v>
      </c>
    </row>
    <row r="113" ht="30">
      <c r="A113" s="35" t="s">
        <v>41</v>
      </c>
      <c r="B113" s="42"/>
      <c r="C113" s="43"/>
      <c r="D113" s="43"/>
      <c r="E113" s="37" t="s">
        <v>169</v>
      </c>
      <c r="F113" s="43"/>
      <c r="G113" s="43"/>
      <c r="H113" s="43"/>
      <c r="I113" s="43"/>
      <c r="J113" s="45"/>
    </row>
    <row r="114">
      <c r="A114" s="35" t="s">
        <v>58</v>
      </c>
      <c r="B114" s="42"/>
      <c r="C114" s="43"/>
      <c r="D114" s="43"/>
      <c r="E114" s="50" t="s">
        <v>165</v>
      </c>
      <c r="F114" s="43"/>
      <c r="G114" s="43"/>
      <c r="H114" s="43"/>
      <c r="I114" s="43"/>
      <c r="J114" s="45"/>
    </row>
    <row r="115" ht="90">
      <c r="A115" s="35" t="s">
        <v>42</v>
      </c>
      <c r="B115" s="46"/>
      <c r="C115" s="47"/>
      <c r="D115" s="47"/>
      <c r="E115" s="37" t="s">
        <v>170</v>
      </c>
      <c r="F115" s="47"/>
      <c r="G115" s="47"/>
      <c r="H115" s="47"/>
      <c r="I115" s="47"/>
      <c r="J115" s="49"/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docProps/app.xml><?xml version="1.0" encoding="utf-8"?>
<Properties xmlns="http://schemas.openxmlformats.org/officeDocument/2006/extended-properties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Miroslav Vetrovsky</dc:creator>
  <cp:lastModifiedBy>Miroslav Vetrovsky</cp:lastModifiedBy>
  <dcterms:created xsi:type="dcterms:W3CDTF">2025-03-27T07:41:54Z</dcterms:created>
  <dcterms:modified xsi:type="dcterms:W3CDTF">2025-03-27T07:41:54Z</dcterms:modified>
</cp:coreProperties>
</file>