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Komunikace'!$C$120:$K$147</definedName>
    <definedName name="_xlnm.Print_Area" localSheetId="1">'01 - Komunikace'!$C$4:$J$76,'01 - Komunikace'!$C$82:$J$102,'01 - Komunikace'!$C$108:$J$147</definedName>
    <definedName name="_xlnm.Print_Titles" localSheetId="1">'01 - Komunikace'!$120:$120</definedName>
    <definedName name="_xlnm._FilterDatabase" localSheetId="2" hidden="1">'02 - vedlejší náklady'!$C$119:$K$131</definedName>
    <definedName name="_xlnm.Print_Area" localSheetId="2">'02 - vedlejší náklady'!$C$4:$J$76,'02 - vedlejší náklady'!$C$82:$J$101,'02 - vedlejší náklady'!$C$107:$J$131</definedName>
    <definedName name="_xlnm.Print_Titles" localSheetId="2">'02 - vedlejší náklady'!$119:$119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85"/>
  <c i="2" r="J37"/>
  <c r="J36"/>
  <c i="1" r="AY95"/>
  <c i="2" r="J35"/>
  <c i="1" r="AX95"/>
  <c i="2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1" r="L90"/>
  <c r="AM90"/>
  <c r="AM89"/>
  <c r="L89"/>
  <c r="AM87"/>
  <c r="L87"/>
  <c r="L85"/>
  <c r="L84"/>
  <c i="2" r="J146"/>
  <c r="J144"/>
  <c r="BK141"/>
  <c r="J138"/>
  <c r="J136"/>
  <c r="BK134"/>
  <c r="J131"/>
  <c r="J129"/>
  <c r="BK125"/>
  <c i="1" r="AS94"/>
  <c i="2" r="J141"/>
  <c r="J139"/>
  <c r="J137"/>
  <c r="J134"/>
  <c r="J133"/>
  <c r="BK128"/>
  <c r="J125"/>
  <c i="3" r="J128"/>
  <c r="J125"/>
  <c r="BK131"/>
  <c r="BK128"/>
  <c r="BK125"/>
  <c i="2" r="BK147"/>
  <c r="BK139"/>
  <c r="BK135"/>
  <c r="J128"/>
  <c r="J147"/>
  <c r="BK144"/>
  <c r="BK136"/>
  <c r="BK130"/>
  <c i="3" r="J131"/>
  <c r="BK124"/>
  <c r="J124"/>
  <c i="2" r="BK145"/>
  <c r="BK143"/>
  <c r="BK140"/>
  <c r="BK137"/>
  <c r="BK133"/>
  <c r="J130"/>
  <c r="BK127"/>
  <c r="BK124"/>
  <c r="BK146"/>
  <c r="J145"/>
  <c r="J143"/>
  <c r="J140"/>
  <c r="BK138"/>
  <c r="J135"/>
  <c r="BK131"/>
  <c r="BK129"/>
  <c r="J127"/>
  <c r="J124"/>
  <c i="3" r="J129"/>
  <c r="J126"/>
  <c r="J123"/>
  <c r="BK129"/>
  <c r="BK126"/>
  <c r="BK123"/>
  <c i="2" l="1" r="BK123"/>
  <c r="J123"/>
  <c r="J98"/>
  <c r="T123"/>
  <c r="P126"/>
  <c r="BK132"/>
  <c r="J132"/>
  <c r="J100"/>
  <c r="R132"/>
  <c r="R142"/>
  <c r="R123"/>
  <c r="T126"/>
  <c r="BK142"/>
  <c r="J142"/>
  <c r="J101"/>
  <c i="3" r="P122"/>
  <c r="BK127"/>
  <c r="J127"/>
  <c r="J99"/>
  <c r="R127"/>
  <c i="2" r="P123"/>
  <c r="BK126"/>
  <c r="J126"/>
  <c r="J99"/>
  <c r="R126"/>
  <c r="P132"/>
  <c r="T132"/>
  <c r="P142"/>
  <c r="T142"/>
  <c i="3" r="BK122"/>
  <c r="J122"/>
  <c r="J98"/>
  <c r="R122"/>
  <c r="R121"/>
  <c r="R120"/>
  <c r="T122"/>
  <c r="P127"/>
  <c r="T127"/>
  <c r="BK130"/>
  <c r="J130"/>
  <c r="J100"/>
  <c r="F91"/>
  <c r="F92"/>
  <c r="E110"/>
  <c r="BE124"/>
  <c r="BE125"/>
  <c r="BE128"/>
  <c r="BE131"/>
  <c r="J89"/>
  <c r="J91"/>
  <c r="J92"/>
  <c r="BE123"/>
  <c r="BE126"/>
  <c r="BE129"/>
  <c i="2" r="E85"/>
  <c r="J89"/>
  <c r="J91"/>
  <c r="J92"/>
  <c r="F117"/>
  <c r="F118"/>
  <c r="BE124"/>
  <c r="BE125"/>
  <c r="BE127"/>
  <c r="BE129"/>
  <c r="BE130"/>
  <c r="BE137"/>
  <c r="BE138"/>
  <c r="BE140"/>
  <c r="BE141"/>
  <c r="BE143"/>
  <c r="BE128"/>
  <c r="BE131"/>
  <c r="BE133"/>
  <c r="BE134"/>
  <c r="BE135"/>
  <c r="BE136"/>
  <c r="BE139"/>
  <c r="BE144"/>
  <c r="BE145"/>
  <c r="BE146"/>
  <c r="BE147"/>
  <c r="F34"/>
  <c i="1" r="BA95"/>
  <c i="3" r="F34"/>
  <c i="1" r="BA96"/>
  <c i="2" r="F36"/>
  <c i="1" r="BC95"/>
  <c i="2" r="F35"/>
  <c i="1" r="BB95"/>
  <c i="3" r="J34"/>
  <c i="1" r="AW96"/>
  <c i="3" r="F35"/>
  <c i="1" r="BB96"/>
  <c i="2" r="J34"/>
  <c i="1" r="AW95"/>
  <c i="2" r="F37"/>
  <c i="1" r="BD95"/>
  <c i="3" r="F37"/>
  <c i="1" r="BD96"/>
  <c i="3" r="F36"/>
  <c i="1" r="BC96"/>
  <c i="3" l="1" r="T121"/>
  <c r="T120"/>
  <c i="2" r="P122"/>
  <c r="P121"/>
  <c i="1" r="AU95"/>
  <c i="2" r="R122"/>
  <c r="R121"/>
  <c r="T122"/>
  <c r="T121"/>
  <c i="3" r="P121"/>
  <c r="P120"/>
  <c i="1" r="AU96"/>
  <c i="3" r="BK121"/>
  <c r="J121"/>
  <c r="J97"/>
  <c i="2" r="BK122"/>
  <c r="J122"/>
  <c r="J97"/>
  <c r="F33"/>
  <c i="1" r="AZ95"/>
  <c r="BD94"/>
  <c r="W33"/>
  <c r="BB94"/>
  <c r="W31"/>
  <c r="BA94"/>
  <c r="W30"/>
  <c i="3" r="J33"/>
  <c i="1" r="AV96"/>
  <c r="AT96"/>
  <c i="2" r="J33"/>
  <c i="1" r="AV95"/>
  <c r="AT95"/>
  <c r="BC94"/>
  <c r="AY94"/>
  <c i="3" r="F33"/>
  <c i="1" r="AZ96"/>
  <c i="2" l="1" r="BK121"/>
  <c r="J121"/>
  <c r="J96"/>
  <c i="3" r="BK120"/>
  <c r="J120"/>
  <c i="1" r="AU94"/>
  <c i="3" r="J30"/>
  <c i="1" r="AG96"/>
  <c r="AZ94"/>
  <c r="W29"/>
  <c r="AX94"/>
  <c r="AW94"/>
  <c r="AK30"/>
  <c r="W32"/>
  <c i="3" l="1" r="J39"/>
  <c r="J96"/>
  <c i="1" r="AN96"/>
  <c i="2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<sst xmlns="http://schemas.openxmlformats.org/spreadsheetml/2006/main">
  <si>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</si>
  <si>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</si>
  <si>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</si>
  <si>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</si>
  <si>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{b817ddf2-f0eb-417e-963a-478e6cc00ef3}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</si>
  <si>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</si>
  <si>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</si>
  <si>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</si>
  <si>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</si>
  <si>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</si>
  <si>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</si>
  <si>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</si>
  <si>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</si>
  <si>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</si>
  <si>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2493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</si>
  <si>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</si>
  <si>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</si>
  <si>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na p.č. 1326/2 v k.ú. Benátecká Vrutice</t>
  </si>
  <si>
    <t>KSO:</t>
  </si>
  <si>
    <t>CC-CZ:</t>
  </si>
  <si>
    <t>Místo:</t>
  </si>
  <si>
    <t>Milovice</t>
  </si>
  <si>
    <t>Datum:</t>
  </si>
  <si>
    <t>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</si>
  <si>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</si>
  <si>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</si>
  <si>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</si>
  <si>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</si>
  <si>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</si>
  <si>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</si>
  <si>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</si>
  <si>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</si>
  <si>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</si>
  <si>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</si>
  <si>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</si>
  <si>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</si>
  <si>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</si>
  <si>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</si>
  <si>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</si>
  <si>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</si>
  <si>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</si>
  <si>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</si>
  <si>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</si>
  <si>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</si>
  <si>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</si>
  <si>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</si>
  <si>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</si>
  <si>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</si>
  <si>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</si>
  <si>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</si>
  <si>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</si>
  <si>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</si>
  <si>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</si>
  <si>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</si>
  <si>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</si>
  <si>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</si>
  <si>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</si>
  <si>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</si>
  <si>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</si>
  <si>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</si>
  <si>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</si>
  <si>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</si>
  <si>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</si>
  <si>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</si>
  <si>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</si>
  <si>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</si>
  <si>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</si>
  <si>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</si>
  <si>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</si>
  <si>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</si>
  <si>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</si>
  <si>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</si>
  <si>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</si>
  <si>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</si>
  <si>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</si>
  <si>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</si>
  <si>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</si>
  <si>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</si>
  <si>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</si>
  <si>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</si>
  <si>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</si>
  <si>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</si>
  <si>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</si>
  <si>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{5a9aaf50-5a39-47a3-a20e-1c28887c8476}</t>
  </si>
  <si>
    <t>2</t>
  </si>
  <si>
    <t>02</t>
  </si>
  <si>
    <t>vedlejší náklady</t>
  </si>
  <si>
    <t>{80d92f43-683d-4b4d-b994-e7469c7ce76c}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</si>
  <si>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</si>
  <si>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</si>
  <si>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</si>
  <si>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</si>
  <si>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</si>
  <si>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</si>
  <si>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</si>
  <si>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</si>
  <si>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</si>
  <si>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</si>
  <si>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</si>
  <si>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</si>
  <si>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</si>
  <si>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</si>
  <si>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</si>
  <si>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</si>
  <si>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</si>
  <si>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</si>
  <si>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</si>
  <si>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</si>
  <si>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</si>
  <si>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</si>
  <si>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</si>
  <si>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</si>
  <si>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</si>
  <si>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</si>
  <si>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</si>
  <si>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</si>
  <si>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</si>
  <si>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</si>
  <si>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</si>
  <si>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113154253</t>
  </si>
  <si>
    <t>Frézování živičného krytu tl 50 mm pruh š 1 m pl do 1000 m2 s překážkami v trase</t>
  </si>
  <si>
    <t>m2</t>
  </si>
  <si>
    <t>4</t>
  </si>
  <si>
    <t>-564066712</t>
  </si>
  <si>
    <t>113202111</t>
  </si>
  <si>
    <t>Vytrhání obrub krajníků obrubníků stojatých</t>
  </si>
  <si>
    <t>m</t>
  </si>
  <si>
    <t>-117888338</t>
  </si>
  <si>
    <t>5</t>
  </si>
  <si>
    <t>Komunikace pozemní</t>
  </si>
  <si>
    <t>3</t>
  </si>
  <si>
    <t>573231108</t>
  </si>
  <si>
    <t>Postřik živičný spojovací ze silniční emulze v množství 0,50 kg/m2</t>
  </si>
  <si>
    <t>-110475855</t>
  </si>
  <si>
    <t>577144131</t>
  </si>
  <si>
    <t>Asfaltový beton vrstva obrusná ACO 11 (ABS) tř. I tl 50 mm š do 3 m z modifikovaného asfaltu</t>
  </si>
  <si>
    <t>-261378146</t>
  </si>
  <si>
    <t>R-001</t>
  </si>
  <si>
    <t>Sanace širokých trhlin dle TP115 - odfrézování páu š. 3,0m až na SC, vyšíětění, doplnění ACP, překrytí geomříží</t>
  </si>
  <si>
    <t>1849310429</t>
  </si>
  <si>
    <t>6</t>
  </si>
  <si>
    <t>R-002</t>
  </si>
  <si>
    <t>Sanace úzkých trhlin dle TP115 -profrézování, vytvožrní komůrky, vyčištění, zalití PMZH</t>
  </si>
  <si>
    <t>-1027316209</t>
  </si>
  <si>
    <t>7</t>
  </si>
  <si>
    <t>R-003</t>
  </si>
  <si>
    <t>Sanace úzkých trhlin s překrytím geo. dle TP115 -profrézování, vytvožrní komůrky, vyčištění, zalití PMZH, překrytí geomříží</t>
  </si>
  <si>
    <t>1521076511</t>
  </si>
  <si>
    <t>9</t>
  </si>
  <si>
    <t>Ostatní konstrukce a práce, bourání</t>
  </si>
  <si>
    <t>8</t>
  </si>
  <si>
    <t>915211112</t>
  </si>
  <si>
    <t>Vodorovné dopravní značení dělící čáry souvislé š 125 mm retroreflexní bílý plast</t>
  </si>
  <si>
    <t>2001418888</t>
  </si>
  <si>
    <t>915211122</t>
  </si>
  <si>
    <t>Vodorovné dopravní značení dělící čáry přerušované š 125 mm retroreflexní bílý plast</t>
  </si>
  <si>
    <t>-1462311447</t>
  </si>
  <si>
    <t>10</t>
  </si>
  <si>
    <t>916131213</t>
  </si>
  <si>
    <t>Osazení silničního obrubníku betonového stojatého s boční opěrou do lože z betonu prostého</t>
  </si>
  <si>
    <t>1129215597</t>
  </si>
  <si>
    <t>11</t>
  </si>
  <si>
    <t>M</t>
  </si>
  <si>
    <t>59217031</t>
  </si>
  <si>
    <t>obrubník betonový silniční 1000x150x250mm</t>
  </si>
  <si>
    <t>1257867084</t>
  </si>
  <si>
    <t>919112212</t>
  </si>
  <si>
    <t>Úprava styčných a pracovních spár obrusné vrstvy - Řezání spár pro vytvoření komůrky š 10 mm hl 20 mm pro těsnící zálivku v živičném krytu</t>
  </si>
  <si>
    <t>-942324862</t>
  </si>
  <si>
    <t>13</t>
  </si>
  <si>
    <t>919122111</t>
  </si>
  <si>
    <t>Úprava styčných a pracovních spar obrusné vrstvy - Těsnění spár zálivkou za tepla pro komůrky š 10 mm hl 20 mm s těsnicím profilem</t>
  </si>
  <si>
    <t>118645100</t>
  </si>
  <si>
    <t>14</t>
  </si>
  <si>
    <t>919735112</t>
  </si>
  <si>
    <t xml:space="preserve">Řezání stávajícího živičného krytu </t>
  </si>
  <si>
    <t>-162485293</t>
  </si>
  <si>
    <t>15</t>
  </si>
  <si>
    <t>938908411</t>
  </si>
  <si>
    <t>Očištění povrchu krytu nebo podkladu živičného, betonového nebo dlážděného vodou</t>
  </si>
  <si>
    <t>1121695761</t>
  </si>
  <si>
    <t>16</t>
  </si>
  <si>
    <t>938909611</t>
  </si>
  <si>
    <t>Odstranění nánosu na OBRUBÁCH tl do 100 mm</t>
  </si>
  <si>
    <t>1516965125</t>
  </si>
  <si>
    <t>997</t>
  </si>
  <si>
    <t>Přesun sutě</t>
  </si>
  <si>
    <t>17</t>
  </si>
  <si>
    <t>997211511</t>
  </si>
  <si>
    <t>Vodorovná doprava suti po suchu na vzdálenost do 1 km</t>
  </si>
  <si>
    <t>t</t>
  </si>
  <si>
    <t>1671732105</t>
  </si>
  <si>
    <t>18</t>
  </si>
  <si>
    <t>997211519</t>
  </si>
  <si>
    <t>Příplatek ZKD 9 km u vodorovné dopravy suti</t>
  </si>
  <si>
    <t>-2130789560</t>
  </si>
  <si>
    <t>19</t>
  </si>
  <si>
    <t>997221861</t>
  </si>
  <si>
    <t>Poplatek za uložení na recyklační skládce (skládkovné) stavebního odpadu z prostého betonu pod kódem 17 01 01</t>
  </si>
  <si>
    <t>1909644742</t>
  </si>
  <si>
    <t>20</t>
  </si>
  <si>
    <t>997221873</t>
  </si>
  <si>
    <t>Poplatek za uložení na recyklační skládce (skládkovné) stavebního odpadu zeminy a kamení zatříděného do Katalogu odpadů pod kódem 17 05 04</t>
  </si>
  <si>
    <t>914014615</t>
  </si>
  <si>
    <t>997221875</t>
  </si>
  <si>
    <t>Poplatek za uložení na recyklační skládce (skládkovné) stavebního odpadu asfaltového bez obsahu dehtu zatříděného do Katalogu odpadů pod kódem 17 03 02</t>
  </si>
  <si>
    <t>-342795726</t>
  </si>
  <si>
    <t>02 -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</si>
  <si>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</si>
  <si>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</si>
  <si>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</si>
  <si>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</si>
  <si>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</si>
  <si>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</si>
  <si>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</si>
  <si>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</si>
  <si>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</si>
  <si>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</si>
  <si>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</si>
  <si>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</si>
  <si>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-2112284112</t>
  </si>
  <si>
    <t>012203000</t>
  </si>
  <si>
    <t>Geodetické práce při provádění stavby</t>
  </si>
  <si>
    <t>-498825455</t>
  </si>
  <si>
    <t>012303000</t>
  </si>
  <si>
    <t>Geodetické práce po výstavbě</t>
  </si>
  <si>
    <t>-1648565560</t>
  </si>
  <si>
    <t>013203000</t>
  </si>
  <si>
    <t>Dokumentace stavby bez rozlišení - DIO</t>
  </si>
  <si>
    <t>71034551</t>
  </si>
  <si>
    <t>VRN3</t>
  </si>
  <si>
    <t>Zařízení staveniště</t>
  </si>
  <si>
    <t>030001000</t>
  </si>
  <si>
    <t>-207576281</t>
  </si>
  <si>
    <t>034303000</t>
  </si>
  <si>
    <t>Dopravní značení na staveništi</t>
  </si>
  <si>
    <t>-1793351077</t>
  </si>
  <si>
    <t>VRN4</t>
  </si>
  <si>
    <t>Inženýrská činnost</t>
  </si>
  <si>
    <t>043002000</t>
  </si>
  <si>
    <t>Zkoušky a ostatní měření</t>
  </si>
  <si>
    <t>1333387551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</si>
</sst>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2493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komunikace na p.č. 1326/2 v k.ú. Benátecká Vrutice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Milovice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7. 6. 2023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Komunikace'!J30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'01 - Komunikace'!P121</f>
        <v>0</v>
      </c>
      <c r="AV95" s="108">
        <f>'01 - Komunikace'!J33</f>
        <v>0</v>
      </c>
      <c r="AW95" s="108">
        <f>'01 - Komunikace'!J34</f>
        <v>0</v>
      </c>
      <c r="AX95" s="108">
        <f>'01 - Komunikace'!J35</f>
        <v>0</v>
      </c>
      <c r="AY95" s="108">
        <f>'01 - Komunikace'!J36</f>
        <v>0</v>
      </c>
      <c r="AZ95" s="108">
        <f>'01 - Komunikace'!F33</f>
        <v>0</v>
      </c>
      <c r="BA95" s="108">
        <f>'01 - Komunikace'!F34</f>
        <v>0</v>
      </c>
      <c r="BB95" s="108">
        <f>'01 - Komunikace'!F35</f>
        <v>0</v>
      </c>
      <c r="BC95" s="108">
        <f>'01 - Komunikace'!F36</f>
        <v>0</v>
      </c>
      <c r="BD95" s="110">
        <f>'01 - Komunikace'!F37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6.5" customHeight="1">
      <c r="A96" s="100" t="s">
        <v>78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vedlejší náklady'!J30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12">
        <v>0</v>
      </c>
      <c r="AT96" s="113">
        <f>ROUND(SUM(AV96:AW96),2)</f>
        <v>0</v>
      </c>
      <c r="AU96" s="114">
        <f>'02 - vedlejší náklady'!P120</f>
        <v>0</v>
      </c>
      <c r="AV96" s="113">
        <f>'02 - vedlejší náklady'!J33</f>
        <v>0</v>
      </c>
      <c r="AW96" s="113">
        <f>'02 - vedlejší náklady'!J34</f>
        <v>0</v>
      </c>
      <c r="AX96" s="113">
        <f>'02 - vedlejší náklady'!J35</f>
        <v>0</v>
      </c>
      <c r="AY96" s="113">
        <f>'02 - vedlejší náklady'!J36</f>
        <v>0</v>
      </c>
      <c r="AZ96" s="113">
        <f>'02 - vedlejší náklady'!F33</f>
        <v>0</v>
      </c>
      <c r="BA96" s="113">
        <f>'02 - vedlejší náklady'!F34</f>
        <v>0</v>
      </c>
      <c r="BB96" s="113">
        <f>'02 - vedlejší náklady'!F35</f>
        <v>0</v>
      </c>
      <c r="BC96" s="113">
        <f>'02 - vedlejší náklady'!F36</f>
        <v>0</v>
      </c>
      <c r="BD96" s="115">
        <f>'02 - vedlejší náklady'!F37</f>
        <v>0</v>
      </c>
      <c r="BE96" s="7"/>
      <c r="BT96" s="111" t="s">
        <v>82</v>
      </c>
      <c r="BV96" s="111" t="s">
        <v>76</v>
      </c>
      <c r="BW96" s="111" t="s">
        <v>87</v>
      </c>
      <c r="BX96" s="111" t="s">
        <v>4</v>
      </c>
      <c r="CL96" s="111" t="s">
        <v>1</v>
      </c>
      <c r="CM96" s="111" t="s">
        <v>84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munikace'!C2" display="/"/>
    <hyperlink ref="A96" location="'0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komunikace na p.č. 1326/2 v k.ú. Benátecká Vrutice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7. 6. 2023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ROUND((SUM(BE121:BE147)),  2)</f>
        <v>0</v>
      </c>
      <c r="G33" s="34"/>
      <c r="H33" s="34"/>
      <c r="I33" s="124">
        <v>0.20999999999999999</v>
      </c>
      <c r="J33" s="123">
        <f>ROUND(((SUM(BE121:BE147))*I33),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ROUND((SUM(BF121:BF147)),  2)</f>
        <v>0</v>
      </c>
      <c r="G34" s="34"/>
      <c r="H34" s="34"/>
      <c r="I34" s="124">
        <v>0.12</v>
      </c>
      <c r="J34" s="123">
        <f>ROUND(((SUM(BF121:BF147))*I34),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ROUND((SUM(BG121:BG147)),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ROUND((SUM(BH121:BH147)),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ROUND((SUM(BI121:BI147)),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komunikace na p.č. 1326/2 v k.ú. Benátecká Vrutice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01 -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7. 6. 2023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96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97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98</v>
      </c>
      <c r="E99" s="142"/>
      <c r="F99" s="142"/>
      <c r="G99" s="142"/>
      <c r="H99" s="142"/>
      <c r="I99" s="142"/>
      <c r="J99" s="143">
        <f>J126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99</v>
      </c>
      <c r="E100" s="142"/>
      <c r="F100" s="142"/>
      <c r="G100" s="142"/>
      <c r="H100" s="142"/>
      <c r="I100" s="142"/>
      <c r="J100" s="143">
        <f>J132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100</v>
      </c>
      <c r="E101" s="142"/>
      <c r="F101" s="142"/>
      <c r="G101" s="142"/>
      <c r="H101" s="142"/>
      <c r="I101" s="142"/>
      <c r="J101" s="143">
        <f>J142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101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Oprava komunikace na p.č. 1326/2 v k.ú. Benátecká Vrutice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01 - Komunikace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>Milovice</v>
      </c>
      <c r="G115" s="34"/>
      <c r="H115" s="34"/>
      <c r="I115" s="28" t="s">
        <v>22</v>
      </c>
      <c r="J115" s="65" t="str">
        <f>IF(J12="","",J12)</f>
        <v>7. 6. 2023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 xml:space="preserve"> 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102</v>
      </c>
      <c r="D120" s="147" t="s">
        <v>59</v>
      </c>
      <c r="E120" s="147" t="s">
        <v>55</v>
      </c>
      <c r="F120" s="147" t="s">
        <v>56</v>
      </c>
      <c r="G120" s="147" t="s">
        <v>103</v>
      </c>
      <c r="H120" s="147" t="s">
        <v>104</v>
      </c>
      <c r="I120" s="147" t="s">
        <v>105</v>
      </c>
      <c r="J120" s="148" t="s">
        <v>93</v>
      </c>
      <c r="K120" s="149" t="s">
        <v>106</v>
      </c>
      <c r="L120" s="150"/>
      <c r="M120" s="82" t="s">
        <v>1</v>
      </c>
      <c r="N120" s="83" t="s">
        <v>38</v>
      </c>
      <c r="O120" s="83" t="s">
        <v>107</v>
      </c>
      <c r="P120" s="83" t="s">
        <v>108</v>
      </c>
      <c r="Q120" s="83" t="s">
        <v>109</v>
      </c>
      <c r="R120" s="83" t="s">
        <v>110</v>
      </c>
      <c r="S120" s="83" t="s">
        <v>111</v>
      </c>
      <c r="T120" s="84" t="s">
        <v>112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113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71.4011</v>
      </c>
      <c r="S121" s="86"/>
      <c r="T121" s="153">
        <f>T122</f>
        <v>791.14999999999998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95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73</v>
      </c>
      <c r="E122" s="157" t="s">
        <v>114</v>
      </c>
      <c r="F122" s="157" t="s">
        <v>115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P123+P126+P132+P142</f>
        <v>0</v>
      </c>
      <c r="Q122" s="161"/>
      <c r="R122" s="162">
        <f>R123+R126+R132+R142</f>
        <v>71.4011</v>
      </c>
      <c r="S122" s="161"/>
      <c r="T122" s="163">
        <f>T123+T126+T132+T142</f>
        <v>791.14999999999998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82</v>
      </c>
      <c r="AT122" s="164" t="s">
        <v>73</v>
      </c>
      <c r="AU122" s="164" t="s">
        <v>74</v>
      </c>
      <c r="AY122" s="156" t="s">
        <v>116</v>
      </c>
      <c r="BK122" s="165">
        <f>BK123+BK126+BK132+BK142</f>
        <v>0</v>
      </c>
    </row>
    <row r="123" s="12" customFormat="1" ht="22.8" customHeight="1">
      <c r="A123" s="12"/>
      <c r="B123" s="155"/>
      <c r="C123" s="12"/>
      <c r="D123" s="156" t="s">
        <v>73</v>
      </c>
      <c r="E123" s="166" t="s">
        <v>82</v>
      </c>
      <c r="F123" s="166" t="s">
        <v>117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SUM(P124:P125)</f>
        <v>0</v>
      </c>
      <c r="Q123" s="161"/>
      <c r="R123" s="162">
        <f>SUM(R124:R125)</f>
        <v>0.246</v>
      </c>
      <c r="S123" s="161"/>
      <c r="T123" s="163">
        <f>SUM(T124:T125)</f>
        <v>586.29999999999995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82</v>
      </c>
      <c r="AT123" s="164" t="s">
        <v>73</v>
      </c>
      <c r="AU123" s="164" t="s">
        <v>82</v>
      </c>
      <c r="AY123" s="156" t="s">
        <v>116</v>
      </c>
      <c r="BK123" s="165">
        <f>SUM(BK124:BK125)</f>
        <v>0</v>
      </c>
    </row>
    <row r="124" s="2" customFormat="1" ht="24.15" customHeight="1">
      <c r="A124" s="34"/>
      <c r="B124" s="168"/>
      <c r="C124" s="169" t="s">
        <v>82</v>
      </c>
      <c r="D124" s="169" t="s">
        <v>118</v>
      </c>
      <c r="E124" s="170" t="s">
        <v>119</v>
      </c>
      <c r="F124" s="171" t="s">
        <v>120</v>
      </c>
      <c r="G124" s="172" t="s">
        <v>121</v>
      </c>
      <c r="H124" s="173">
        <v>4100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6.0000000000000002E-05</v>
      </c>
      <c r="R124" s="179">
        <f>Q124*H124</f>
        <v>0.246</v>
      </c>
      <c r="S124" s="179">
        <v>0.128</v>
      </c>
      <c r="T124" s="180">
        <f>S124*H124</f>
        <v>524.79999999999995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122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122</v>
      </c>
      <c r="BM124" s="181" t="s">
        <v>123</v>
      </c>
    </row>
    <row r="125" s="2" customFormat="1" ht="16.5" customHeight="1">
      <c r="A125" s="34"/>
      <c r="B125" s="168"/>
      <c r="C125" s="169" t="s">
        <v>84</v>
      </c>
      <c r="D125" s="169" t="s">
        <v>118</v>
      </c>
      <c r="E125" s="170" t="s">
        <v>124</v>
      </c>
      <c r="F125" s="171" t="s">
        <v>125</v>
      </c>
      <c r="G125" s="172" t="s">
        <v>126</v>
      </c>
      <c r="H125" s="173">
        <v>300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0.20499999999999999</v>
      </c>
      <c r="T125" s="180">
        <f>S125*H125</f>
        <v>61.499999999999993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122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122</v>
      </c>
      <c r="BM125" s="181" t="s">
        <v>127</v>
      </c>
    </row>
    <row r="126" s="12" customFormat="1" ht="22.8" customHeight="1">
      <c r="A126" s="12"/>
      <c r="B126" s="155"/>
      <c r="C126" s="12"/>
      <c r="D126" s="156" t="s">
        <v>73</v>
      </c>
      <c r="E126" s="166" t="s">
        <v>128</v>
      </c>
      <c r="F126" s="166" t="s">
        <v>129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SUM(P127:P131)</f>
        <v>0</v>
      </c>
      <c r="Q126" s="161"/>
      <c r="R126" s="162">
        <f>SUM(R127:R131)</f>
        <v>0</v>
      </c>
      <c r="S126" s="161"/>
      <c r="T126" s="16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82</v>
      </c>
      <c r="AT126" s="164" t="s">
        <v>73</v>
      </c>
      <c r="AU126" s="164" t="s">
        <v>82</v>
      </c>
      <c r="AY126" s="156" t="s">
        <v>116</v>
      </c>
      <c r="BK126" s="165">
        <f>SUM(BK127:BK131)</f>
        <v>0</v>
      </c>
    </row>
    <row r="127" s="2" customFormat="1" ht="24.15" customHeight="1">
      <c r="A127" s="34"/>
      <c r="B127" s="168"/>
      <c r="C127" s="169" t="s">
        <v>130</v>
      </c>
      <c r="D127" s="169" t="s">
        <v>118</v>
      </c>
      <c r="E127" s="170" t="s">
        <v>131</v>
      </c>
      <c r="F127" s="171" t="s">
        <v>132</v>
      </c>
      <c r="G127" s="172" t="s">
        <v>121</v>
      </c>
      <c r="H127" s="173">
        <v>4100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122</v>
      </c>
      <c r="AT127" s="181" t="s">
        <v>118</v>
      </c>
      <c r="AU127" s="181" t="s">
        <v>84</v>
      </c>
      <c r="AY127" s="15" t="s">
        <v>116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122</v>
      </c>
      <c r="BM127" s="181" t="s">
        <v>133</v>
      </c>
    </row>
    <row r="128" s="2" customFormat="1" ht="33" customHeight="1">
      <c r="A128" s="34"/>
      <c r="B128" s="168"/>
      <c r="C128" s="169" t="s">
        <v>122</v>
      </c>
      <c r="D128" s="169" t="s">
        <v>118</v>
      </c>
      <c r="E128" s="170" t="s">
        <v>134</v>
      </c>
      <c r="F128" s="171" t="s">
        <v>135</v>
      </c>
      <c r="G128" s="172" t="s">
        <v>121</v>
      </c>
      <c r="H128" s="173">
        <v>4100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122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122</v>
      </c>
      <c r="BM128" s="181" t="s">
        <v>136</v>
      </c>
    </row>
    <row r="129" s="2" customFormat="1" ht="37.8" customHeight="1">
      <c r="A129" s="34"/>
      <c r="B129" s="168"/>
      <c r="C129" s="169" t="s">
        <v>128</v>
      </c>
      <c r="D129" s="169" t="s">
        <v>118</v>
      </c>
      <c r="E129" s="170" t="s">
        <v>137</v>
      </c>
      <c r="F129" s="171" t="s">
        <v>138</v>
      </c>
      <c r="G129" s="172" t="s">
        <v>126</v>
      </c>
      <c r="H129" s="173">
        <v>150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122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122</v>
      </c>
      <c r="BM129" s="181" t="s">
        <v>139</v>
      </c>
    </row>
    <row r="130" s="2" customFormat="1" ht="24.15" customHeight="1">
      <c r="A130" s="34"/>
      <c r="B130" s="168"/>
      <c r="C130" s="169" t="s">
        <v>140</v>
      </c>
      <c r="D130" s="169" t="s">
        <v>118</v>
      </c>
      <c r="E130" s="170" t="s">
        <v>141</v>
      </c>
      <c r="F130" s="171" t="s">
        <v>142</v>
      </c>
      <c r="G130" s="172" t="s">
        <v>126</v>
      </c>
      <c r="H130" s="173">
        <v>150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39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122</v>
      </c>
      <c r="AT130" s="181" t="s">
        <v>118</v>
      </c>
      <c r="AU130" s="181" t="s">
        <v>84</v>
      </c>
      <c r="AY130" s="15" t="s">
        <v>116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122</v>
      </c>
      <c r="BM130" s="181" t="s">
        <v>143</v>
      </c>
    </row>
    <row r="131" s="2" customFormat="1" ht="37.8" customHeight="1">
      <c r="A131" s="34"/>
      <c r="B131" s="168"/>
      <c r="C131" s="169" t="s">
        <v>144</v>
      </c>
      <c r="D131" s="169" t="s">
        <v>118</v>
      </c>
      <c r="E131" s="170" t="s">
        <v>145</v>
      </c>
      <c r="F131" s="171" t="s">
        <v>146</v>
      </c>
      <c r="G131" s="172" t="s">
        <v>126</v>
      </c>
      <c r="H131" s="173">
        <v>150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39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122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122</v>
      </c>
      <c r="BM131" s="181" t="s">
        <v>147</v>
      </c>
    </row>
    <row r="132" s="12" customFormat="1" ht="22.8" customHeight="1">
      <c r="A132" s="12"/>
      <c r="B132" s="155"/>
      <c r="C132" s="12"/>
      <c r="D132" s="156" t="s">
        <v>73</v>
      </c>
      <c r="E132" s="166" t="s">
        <v>148</v>
      </c>
      <c r="F132" s="166" t="s">
        <v>149</v>
      </c>
      <c r="G132" s="12"/>
      <c r="H132" s="12"/>
      <c r="I132" s="158"/>
      <c r="J132" s="167">
        <f>BK132</f>
        <v>0</v>
      </c>
      <c r="K132" s="12"/>
      <c r="L132" s="155"/>
      <c r="M132" s="160"/>
      <c r="N132" s="161"/>
      <c r="O132" s="161"/>
      <c r="P132" s="162">
        <f>SUM(P133:P141)</f>
        <v>0</v>
      </c>
      <c r="Q132" s="161"/>
      <c r="R132" s="162">
        <f>SUM(R133:R141)</f>
        <v>71.155100000000004</v>
      </c>
      <c r="S132" s="161"/>
      <c r="T132" s="163">
        <f>SUM(T133:T141)</f>
        <v>204.84999999999999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6" t="s">
        <v>82</v>
      </c>
      <c r="AT132" s="164" t="s">
        <v>73</v>
      </c>
      <c r="AU132" s="164" t="s">
        <v>82</v>
      </c>
      <c r="AY132" s="156" t="s">
        <v>116</v>
      </c>
      <c r="BK132" s="165">
        <f>SUM(BK133:BK141)</f>
        <v>0</v>
      </c>
    </row>
    <row r="133" s="2" customFormat="1" ht="24.15" customHeight="1">
      <c r="A133" s="34"/>
      <c r="B133" s="168"/>
      <c r="C133" s="169" t="s">
        <v>150</v>
      </c>
      <c r="D133" s="169" t="s">
        <v>118</v>
      </c>
      <c r="E133" s="170" t="s">
        <v>151</v>
      </c>
      <c r="F133" s="171" t="s">
        <v>152</v>
      </c>
      <c r="G133" s="172" t="s">
        <v>126</v>
      </c>
      <c r="H133" s="173">
        <v>20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39</v>
      </c>
      <c r="O133" s="73"/>
      <c r="P133" s="179">
        <f>O133*H133</f>
        <v>0</v>
      </c>
      <c r="Q133" s="179">
        <v>0.00033</v>
      </c>
      <c r="R133" s="179">
        <f>Q133*H133</f>
        <v>0.0066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122</v>
      </c>
      <c r="AT133" s="181" t="s">
        <v>118</v>
      </c>
      <c r="AU133" s="181" t="s">
        <v>84</v>
      </c>
      <c r="AY133" s="15" t="s">
        <v>116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82</v>
      </c>
      <c r="BK133" s="182">
        <f>ROUND(I133*H133,2)</f>
        <v>0</v>
      </c>
      <c r="BL133" s="15" t="s">
        <v>122</v>
      </c>
      <c r="BM133" s="181" t="s">
        <v>153</v>
      </c>
    </row>
    <row r="134" s="2" customFormat="1" ht="24.15" customHeight="1">
      <c r="A134" s="34"/>
      <c r="B134" s="168"/>
      <c r="C134" s="169" t="s">
        <v>148</v>
      </c>
      <c r="D134" s="169" t="s">
        <v>118</v>
      </c>
      <c r="E134" s="170" t="s">
        <v>154</v>
      </c>
      <c r="F134" s="171" t="s">
        <v>155</v>
      </c>
      <c r="G134" s="172" t="s">
        <v>126</v>
      </c>
      <c r="H134" s="173">
        <v>100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39</v>
      </c>
      <c r="O134" s="73"/>
      <c r="P134" s="179">
        <f>O134*H134</f>
        <v>0</v>
      </c>
      <c r="Q134" s="179">
        <v>0.00011</v>
      </c>
      <c r="R134" s="179">
        <f>Q134*H134</f>
        <v>0.011000000000000001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122</v>
      </c>
      <c r="AT134" s="181" t="s">
        <v>118</v>
      </c>
      <c r="AU134" s="181" t="s">
        <v>84</v>
      </c>
      <c r="AY134" s="15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82</v>
      </c>
      <c r="BK134" s="182">
        <f>ROUND(I134*H134,2)</f>
        <v>0</v>
      </c>
      <c r="BL134" s="15" t="s">
        <v>122</v>
      </c>
      <c r="BM134" s="181" t="s">
        <v>156</v>
      </c>
    </row>
    <row r="135" s="2" customFormat="1" ht="33" customHeight="1">
      <c r="A135" s="34"/>
      <c r="B135" s="168"/>
      <c r="C135" s="169" t="s">
        <v>157</v>
      </c>
      <c r="D135" s="169" t="s">
        <v>118</v>
      </c>
      <c r="E135" s="170" t="s">
        <v>158</v>
      </c>
      <c r="F135" s="171" t="s">
        <v>159</v>
      </c>
      <c r="G135" s="172" t="s">
        <v>126</v>
      </c>
      <c r="H135" s="173">
        <v>300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39</v>
      </c>
      <c r="O135" s="73"/>
      <c r="P135" s="179">
        <f>O135*H135</f>
        <v>0</v>
      </c>
      <c r="Q135" s="179">
        <v>0.15540000000000001</v>
      </c>
      <c r="R135" s="179">
        <f>Q135*H135</f>
        <v>46.620000000000005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122</v>
      </c>
      <c r="AT135" s="181" t="s">
        <v>118</v>
      </c>
      <c r="AU135" s="181" t="s">
        <v>84</v>
      </c>
      <c r="AY135" s="15" t="s">
        <v>116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82</v>
      </c>
      <c r="BK135" s="182">
        <f>ROUND(I135*H135,2)</f>
        <v>0</v>
      </c>
      <c r="BL135" s="15" t="s">
        <v>122</v>
      </c>
      <c r="BM135" s="181" t="s">
        <v>160</v>
      </c>
    </row>
    <row r="136" s="2" customFormat="1" ht="16.5" customHeight="1">
      <c r="A136" s="34"/>
      <c r="B136" s="168"/>
      <c r="C136" s="183" t="s">
        <v>161</v>
      </c>
      <c r="D136" s="183" t="s">
        <v>162</v>
      </c>
      <c r="E136" s="184" t="s">
        <v>163</v>
      </c>
      <c r="F136" s="185" t="s">
        <v>164</v>
      </c>
      <c r="G136" s="186" t="s">
        <v>126</v>
      </c>
      <c r="H136" s="187">
        <v>306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39</v>
      </c>
      <c r="O136" s="73"/>
      <c r="P136" s="179">
        <f>O136*H136</f>
        <v>0</v>
      </c>
      <c r="Q136" s="179">
        <v>0.080000000000000002</v>
      </c>
      <c r="R136" s="179">
        <f>Q136*H136</f>
        <v>24.48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150</v>
      </c>
      <c r="AT136" s="181" t="s">
        <v>162</v>
      </c>
      <c r="AU136" s="181" t="s">
        <v>84</v>
      </c>
      <c r="AY136" s="15" t="s">
        <v>116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82</v>
      </c>
      <c r="BK136" s="182">
        <f>ROUND(I136*H136,2)</f>
        <v>0</v>
      </c>
      <c r="BL136" s="15" t="s">
        <v>122</v>
      </c>
      <c r="BM136" s="181" t="s">
        <v>165</v>
      </c>
    </row>
    <row r="137" s="2" customFormat="1" ht="44.25" customHeight="1">
      <c r="A137" s="34"/>
      <c r="B137" s="168"/>
      <c r="C137" s="169" t="s">
        <v>8</v>
      </c>
      <c r="D137" s="169" t="s">
        <v>118</v>
      </c>
      <c r="E137" s="170" t="s">
        <v>166</v>
      </c>
      <c r="F137" s="171" t="s">
        <v>167</v>
      </c>
      <c r="G137" s="172" t="s">
        <v>126</v>
      </c>
      <c r="H137" s="173">
        <v>750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39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122</v>
      </c>
      <c r="AT137" s="181" t="s">
        <v>118</v>
      </c>
      <c r="AU137" s="181" t="s">
        <v>84</v>
      </c>
      <c r="AY137" s="15" t="s">
        <v>116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82</v>
      </c>
      <c r="BK137" s="182">
        <f>ROUND(I137*H137,2)</f>
        <v>0</v>
      </c>
      <c r="BL137" s="15" t="s">
        <v>122</v>
      </c>
      <c r="BM137" s="181" t="s">
        <v>168</v>
      </c>
    </row>
    <row r="138" s="2" customFormat="1" ht="44.25" customHeight="1">
      <c r="A138" s="34"/>
      <c r="B138" s="168"/>
      <c r="C138" s="169" t="s">
        <v>169</v>
      </c>
      <c r="D138" s="169" t="s">
        <v>118</v>
      </c>
      <c r="E138" s="170" t="s">
        <v>170</v>
      </c>
      <c r="F138" s="171" t="s">
        <v>171</v>
      </c>
      <c r="G138" s="172" t="s">
        <v>126</v>
      </c>
      <c r="H138" s="173">
        <v>750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39</v>
      </c>
      <c r="O138" s="73"/>
      <c r="P138" s="179">
        <f>O138*H138</f>
        <v>0</v>
      </c>
      <c r="Q138" s="179">
        <v>5.0000000000000002E-05</v>
      </c>
      <c r="R138" s="179">
        <f>Q138*H138</f>
        <v>0.037499999999999999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122</v>
      </c>
      <c r="AT138" s="181" t="s">
        <v>118</v>
      </c>
      <c r="AU138" s="181" t="s">
        <v>84</v>
      </c>
      <c r="AY138" s="15" t="s">
        <v>116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82</v>
      </c>
      <c r="BK138" s="182">
        <f>ROUND(I138*H138,2)</f>
        <v>0</v>
      </c>
      <c r="BL138" s="15" t="s">
        <v>122</v>
      </c>
      <c r="BM138" s="181" t="s">
        <v>172</v>
      </c>
    </row>
    <row r="139" s="2" customFormat="1" ht="16.5" customHeight="1">
      <c r="A139" s="34"/>
      <c r="B139" s="168"/>
      <c r="C139" s="169" t="s">
        <v>173</v>
      </c>
      <c r="D139" s="169" t="s">
        <v>118</v>
      </c>
      <c r="E139" s="170" t="s">
        <v>174</v>
      </c>
      <c r="F139" s="171" t="s">
        <v>175</v>
      </c>
      <c r="G139" s="172" t="s">
        <v>126</v>
      </c>
      <c r="H139" s="173">
        <v>207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39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122</v>
      </c>
      <c r="AT139" s="181" t="s">
        <v>118</v>
      </c>
      <c r="AU139" s="181" t="s">
        <v>84</v>
      </c>
      <c r="AY139" s="15" t="s">
        <v>116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82</v>
      </c>
      <c r="BK139" s="182">
        <f>ROUND(I139*H139,2)</f>
        <v>0</v>
      </c>
      <c r="BL139" s="15" t="s">
        <v>122</v>
      </c>
      <c r="BM139" s="181" t="s">
        <v>176</v>
      </c>
    </row>
    <row r="140" s="2" customFormat="1" ht="24.15" customHeight="1">
      <c r="A140" s="34"/>
      <c r="B140" s="168"/>
      <c r="C140" s="169" t="s">
        <v>177</v>
      </c>
      <c r="D140" s="169" t="s">
        <v>118</v>
      </c>
      <c r="E140" s="170" t="s">
        <v>178</v>
      </c>
      <c r="F140" s="171" t="s">
        <v>179</v>
      </c>
      <c r="G140" s="172" t="s">
        <v>121</v>
      </c>
      <c r="H140" s="173">
        <v>4100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39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0.02</v>
      </c>
      <c r="T140" s="180">
        <f>S140*H140</f>
        <v>82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122</v>
      </c>
      <c r="AT140" s="181" t="s">
        <v>118</v>
      </c>
      <c r="AU140" s="181" t="s">
        <v>84</v>
      </c>
      <c r="AY140" s="15" t="s">
        <v>116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82</v>
      </c>
      <c r="BK140" s="182">
        <f>ROUND(I140*H140,2)</f>
        <v>0</v>
      </c>
      <c r="BL140" s="15" t="s">
        <v>122</v>
      </c>
      <c r="BM140" s="181" t="s">
        <v>180</v>
      </c>
    </row>
    <row r="141" s="2" customFormat="1" ht="21.75" customHeight="1">
      <c r="A141" s="34"/>
      <c r="B141" s="168"/>
      <c r="C141" s="169" t="s">
        <v>181</v>
      </c>
      <c r="D141" s="169" t="s">
        <v>118</v>
      </c>
      <c r="E141" s="170" t="s">
        <v>182</v>
      </c>
      <c r="F141" s="171" t="s">
        <v>183</v>
      </c>
      <c r="G141" s="172" t="s">
        <v>121</v>
      </c>
      <c r="H141" s="173">
        <v>975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39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0.126</v>
      </c>
      <c r="T141" s="180">
        <f>S141*H141</f>
        <v>122.84999999999999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122</v>
      </c>
      <c r="AT141" s="181" t="s">
        <v>118</v>
      </c>
      <c r="AU141" s="181" t="s">
        <v>84</v>
      </c>
      <c r="AY141" s="15" t="s">
        <v>116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82</v>
      </c>
      <c r="BK141" s="182">
        <f>ROUND(I141*H141,2)</f>
        <v>0</v>
      </c>
      <c r="BL141" s="15" t="s">
        <v>122</v>
      </c>
      <c r="BM141" s="181" t="s">
        <v>184</v>
      </c>
    </row>
    <row r="142" s="12" customFormat="1" ht="22.8" customHeight="1">
      <c r="A142" s="12"/>
      <c r="B142" s="155"/>
      <c r="C142" s="12"/>
      <c r="D142" s="156" t="s">
        <v>73</v>
      </c>
      <c r="E142" s="166" t="s">
        <v>185</v>
      </c>
      <c r="F142" s="166" t="s">
        <v>186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SUM(P143:P147)</f>
        <v>0</v>
      </c>
      <c r="Q142" s="161"/>
      <c r="R142" s="162">
        <f>SUM(R143:R147)</f>
        <v>0</v>
      </c>
      <c r="S142" s="161"/>
      <c r="T142" s="163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82</v>
      </c>
      <c r="AT142" s="164" t="s">
        <v>73</v>
      </c>
      <c r="AU142" s="164" t="s">
        <v>82</v>
      </c>
      <c r="AY142" s="156" t="s">
        <v>116</v>
      </c>
      <c r="BK142" s="165">
        <f>SUM(BK143:BK147)</f>
        <v>0</v>
      </c>
    </row>
    <row r="143" s="2" customFormat="1" ht="24.15" customHeight="1">
      <c r="A143" s="34"/>
      <c r="B143" s="168"/>
      <c r="C143" s="169" t="s">
        <v>187</v>
      </c>
      <c r="D143" s="169" t="s">
        <v>118</v>
      </c>
      <c r="E143" s="170" t="s">
        <v>188</v>
      </c>
      <c r="F143" s="171" t="s">
        <v>189</v>
      </c>
      <c r="G143" s="172" t="s">
        <v>190</v>
      </c>
      <c r="H143" s="173">
        <v>791.14999999999998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39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122</v>
      </c>
      <c r="AT143" s="181" t="s">
        <v>118</v>
      </c>
      <c r="AU143" s="181" t="s">
        <v>84</v>
      </c>
      <c r="AY143" s="15" t="s">
        <v>116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82</v>
      </c>
      <c r="BK143" s="182">
        <f>ROUND(I143*H143,2)</f>
        <v>0</v>
      </c>
      <c r="BL143" s="15" t="s">
        <v>122</v>
      </c>
      <c r="BM143" s="181" t="s">
        <v>191</v>
      </c>
    </row>
    <row r="144" s="2" customFormat="1" ht="16.5" customHeight="1">
      <c r="A144" s="34"/>
      <c r="B144" s="168"/>
      <c r="C144" s="169" t="s">
        <v>192</v>
      </c>
      <c r="D144" s="169" t="s">
        <v>118</v>
      </c>
      <c r="E144" s="170" t="s">
        <v>193</v>
      </c>
      <c r="F144" s="171" t="s">
        <v>194</v>
      </c>
      <c r="G144" s="172" t="s">
        <v>190</v>
      </c>
      <c r="H144" s="173">
        <v>7120.3500000000004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39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122</v>
      </c>
      <c r="AT144" s="181" t="s">
        <v>118</v>
      </c>
      <c r="AU144" s="181" t="s">
        <v>84</v>
      </c>
      <c r="AY144" s="15" t="s">
        <v>116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82</v>
      </c>
      <c r="BK144" s="182">
        <f>ROUND(I144*H144,2)</f>
        <v>0</v>
      </c>
      <c r="BL144" s="15" t="s">
        <v>122</v>
      </c>
      <c r="BM144" s="181" t="s">
        <v>195</v>
      </c>
    </row>
    <row r="145" s="2" customFormat="1" ht="37.8" customHeight="1">
      <c r="A145" s="34"/>
      <c r="B145" s="168"/>
      <c r="C145" s="169" t="s">
        <v>196</v>
      </c>
      <c r="D145" s="169" t="s">
        <v>118</v>
      </c>
      <c r="E145" s="170" t="s">
        <v>197</v>
      </c>
      <c r="F145" s="171" t="s">
        <v>198</v>
      </c>
      <c r="G145" s="172" t="s">
        <v>190</v>
      </c>
      <c r="H145" s="173">
        <v>62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39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122</v>
      </c>
      <c r="AT145" s="181" t="s">
        <v>118</v>
      </c>
      <c r="AU145" s="181" t="s">
        <v>84</v>
      </c>
      <c r="AY145" s="15" t="s">
        <v>116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82</v>
      </c>
      <c r="BK145" s="182">
        <f>ROUND(I145*H145,2)</f>
        <v>0</v>
      </c>
      <c r="BL145" s="15" t="s">
        <v>122</v>
      </c>
      <c r="BM145" s="181" t="s">
        <v>199</v>
      </c>
    </row>
    <row r="146" s="2" customFormat="1" ht="44.25" customHeight="1">
      <c r="A146" s="34"/>
      <c r="B146" s="168"/>
      <c r="C146" s="169" t="s">
        <v>200</v>
      </c>
      <c r="D146" s="169" t="s">
        <v>118</v>
      </c>
      <c r="E146" s="170" t="s">
        <v>201</v>
      </c>
      <c r="F146" s="171" t="s">
        <v>202</v>
      </c>
      <c r="G146" s="172" t="s">
        <v>190</v>
      </c>
      <c r="H146" s="173">
        <v>123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39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122</v>
      </c>
      <c r="AT146" s="181" t="s">
        <v>118</v>
      </c>
      <c r="AU146" s="181" t="s">
        <v>84</v>
      </c>
      <c r="AY146" s="15" t="s">
        <v>116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82</v>
      </c>
      <c r="BK146" s="182">
        <f>ROUND(I146*H146,2)</f>
        <v>0</v>
      </c>
      <c r="BL146" s="15" t="s">
        <v>122</v>
      </c>
      <c r="BM146" s="181" t="s">
        <v>203</v>
      </c>
    </row>
    <row r="147" s="2" customFormat="1" ht="44.25" customHeight="1">
      <c r="A147" s="34"/>
      <c r="B147" s="168"/>
      <c r="C147" s="169" t="s">
        <v>7</v>
      </c>
      <c r="D147" s="169" t="s">
        <v>118</v>
      </c>
      <c r="E147" s="170" t="s">
        <v>204</v>
      </c>
      <c r="F147" s="171" t="s">
        <v>205</v>
      </c>
      <c r="G147" s="172" t="s">
        <v>190</v>
      </c>
      <c r="H147" s="173">
        <v>525</v>
      </c>
      <c r="I147" s="174"/>
      <c r="J147" s="175">
        <f>ROUND(I147*H147,2)</f>
        <v>0</v>
      </c>
      <c r="K147" s="176"/>
      <c r="L147" s="35"/>
      <c r="M147" s="194" t="s">
        <v>1</v>
      </c>
      <c r="N147" s="195" t="s">
        <v>39</v>
      </c>
      <c r="O147" s="196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122</v>
      </c>
      <c r="AT147" s="181" t="s">
        <v>118</v>
      </c>
      <c r="AU147" s="181" t="s">
        <v>84</v>
      </c>
      <c r="AY147" s="15" t="s">
        <v>116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82</v>
      </c>
      <c r="BK147" s="182">
        <f>ROUND(I147*H147,2)</f>
        <v>0</v>
      </c>
      <c r="BL147" s="15" t="s">
        <v>122</v>
      </c>
      <c r="BM147" s="181" t="s">
        <v>206</v>
      </c>
    </row>
    <row r="148" s="2" customFormat="1" ht="6.96" customHeight="1">
      <c r="A148" s="34"/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35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komunikace na p.č. 1326/2 v k.ú. Benátecká Vrutice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207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7. 6. 2023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ROUND((SUM(BE120:BE131)),  2)</f>
        <v>0</v>
      </c>
      <c r="G33" s="34"/>
      <c r="H33" s="34"/>
      <c r="I33" s="124">
        <v>0.20999999999999999</v>
      </c>
      <c r="J33" s="123">
        <f>ROUND(((SUM(BE120:BE131))*I33),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ROUND((SUM(BF120:BF131)),  2)</f>
        <v>0</v>
      </c>
      <c r="G34" s="34"/>
      <c r="H34" s="34"/>
      <c r="I34" s="124">
        <v>0.12</v>
      </c>
      <c r="J34" s="123">
        <f>ROUND(((SUM(BF120:BF131))*I34),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ROUND((SUM(BG120:BG131)),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ROUND((SUM(BH120:BH131)),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ROUND((SUM(BI120:BI131)),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komunikace na p.č. 1326/2 v k.ú. Benátecká Vrutice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02 - vedlejší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7. 6. 2023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208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209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210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211</v>
      </c>
      <c r="E100" s="142"/>
      <c r="F100" s="142"/>
      <c r="G100" s="142"/>
      <c r="H100" s="142"/>
      <c r="I100" s="142"/>
      <c r="J100" s="143">
        <f>J130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Oprava komunikace na p.č. 1326/2 v k.ú. Benátecká Vrutice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89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02 - vedlejší náklady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>Milovice</v>
      </c>
      <c r="G114" s="34"/>
      <c r="H114" s="34"/>
      <c r="I114" s="28" t="s">
        <v>22</v>
      </c>
      <c r="J114" s="65" t="str">
        <f>IF(J12="","",J12)</f>
        <v>7. 6. 2023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30</v>
      </c>
      <c r="J116" s="32" t="str">
        <f>E21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102</v>
      </c>
      <c r="D119" s="147" t="s">
        <v>59</v>
      </c>
      <c r="E119" s="147" t="s">
        <v>55</v>
      </c>
      <c r="F119" s="147" t="s">
        <v>56</v>
      </c>
      <c r="G119" s="147" t="s">
        <v>103</v>
      </c>
      <c r="H119" s="147" t="s">
        <v>104</v>
      </c>
      <c r="I119" s="147" t="s">
        <v>105</v>
      </c>
      <c r="J119" s="148" t="s">
        <v>93</v>
      </c>
      <c r="K119" s="149" t="s">
        <v>106</v>
      </c>
      <c r="L119" s="150"/>
      <c r="M119" s="82" t="s">
        <v>1</v>
      </c>
      <c r="N119" s="83" t="s">
        <v>38</v>
      </c>
      <c r="O119" s="83" t="s">
        <v>107</v>
      </c>
      <c r="P119" s="83" t="s">
        <v>108</v>
      </c>
      <c r="Q119" s="83" t="s">
        <v>109</v>
      </c>
      <c r="R119" s="83" t="s">
        <v>110</v>
      </c>
      <c r="S119" s="83" t="s">
        <v>111</v>
      </c>
      <c r="T119" s="84" t="s">
        <v>112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113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0</v>
      </c>
      <c r="S120" s="86"/>
      <c r="T120" s="15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95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73</v>
      </c>
      <c r="E121" s="157" t="s">
        <v>212</v>
      </c>
      <c r="F121" s="157" t="s">
        <v>213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P122+P127+P130</f>
        <v>0</v>
      </c>
      <c r="Q121" s="161"/>
      <c r="R121" s="162">
        <f>R122+R127+R130</f>
        <v>0</v>
      </c>
      <c r="S121" s="161"/>
      <c r="T121" s="163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128</v>
      </c>
      <c r="AT121" s="164" t="s">
        <v>73</v>
      </c>
      <c r="AU121" s="164" t="s">
        <v>74</v>
      </c>
      <c r="AY121" s="156" t="s">
        <v>116</v>
      </c>
      <c r="BK121" s="165">
        <f>BK122+BK127+BK130</f>
        <v>0</v>
      </c>
    </row>
    <row r="122" s="12" customFormat="1" ht="22.8" customHeight="1">
      <c r="A122" s="12"/>
      <c r="B122" s="155"/>
      <c r="C122" s="12"/>
      <c r="D122" s="156" t="s">
        <v>73</v>
      </c>
      <c r="E122" s="166" t="s">
        <v>214</v>
      </c>
      <c r="F122" s="166" t="s">
        <v>215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SUM(P123:P126)</f>
        <v>0</v>
      </c>
      <c r="Q122" s="161"/>
      <c r="R122" s="162">
        <f>SUM(R123:R126)</f>
        <v>0</v>
      </c>
      <c r="S122" s="161"/>
      <c r="T122" s="16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128</v>
      </c>
      <c r="AT122" s="164" t="s">
        <v>73</v>
      </c>
      <c r="AU122" s="164" t="s">
        <v>82</v>
      </c>
      <c r="AY122" s="156" t="s">
        <v>116</v>
      </c>
      <c r="BK122" s="165">
        <f>SUM(BK123:BK126)</f>
        <v>0</v>
      </c>
    </row>
    <row r="123" s="2" customFormat="1" ht="16.5" customHeight="1">
      <c r="A123" s="34"/>
      <c r="B123" s="168"/>
      <c r="C123" s="169" t="s">
        <v>82</v>
      </c>
      <c r="D123" s="169" t="s">
        <v>118</v>
      </c>
      <c r="E123" s="170" t="s">
        <v>216</v>
      </c>
      <c r="F123" s="171" t="s">
        <v>217</v>
      </c>
      <c r="G123" s="172" t="s">
        <v>218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39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219</v>
      </c>
      <c r="AT123" s="181" t="s">
        <v>118</v>
      </c>
      <c r="AU123" s="181" t="s">
        <v>84</v>
      </c>
      <c r="AY123" s="15" t="s">
        <v>116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82</v>
      </c>
      <c r="BK123" s="182">
        <f>ROUND(I123*H123,2)</f>
        <v>0</v>
      </c>
      <c r="BL123" s="15" t="s">
        <v>219</v>
      </c>
      <c r="BM123" s="181" t="s">
        <v>220</v>
      </c>
    </row>
    <row r="124" s="2" customFormat="1" ht="16.5" customHeight="1">
      <c r="A124" s="34"/>
      <c r="B124" s="168"/>
      <c r="C124" s="169" t="s">
        <v>84</v>
      </c>
      <c r="D124" s="169" t="s">
        <v>118</v>
      </c>
      <c r="E124" s="170" t="s">
        <v>221</v>
      </c>
      <c r="F124" s="171" t="s">
        <v>222</v>
      </c>
      <c r="G124" s="172" t="s">
        <v>218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219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219</v>
      </c>
      <c r="BM124" s="181" t="s">
        <v>223</v>
      </c>
    </row>
    <row r="125" s="2" customFormat="1" ht="16.5" customHeight="1">
      <c r="A125" s="34"/>
      <c r="B125" s="168"/>
      <c r="C125" s="169" t="s">
        <v>130</v>
      </c>
      <c r="D125" s="169" t="s">
        <v>118</v>
      </c>
      <c r="E125" s="170" t="s">
        <v>224</v>
      </c>
      <c r="F125" s="171" t="s">
        <v>225</v>
      </c>
      <c r="G125" s="172" t="s">
        <v>218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219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219</v>
      </c>
      <c r="BM125" s="181" t="s">
        <v>226</v>
      </c>
    </row>
    <row r="126" s="2" customFormat="1" ht="16.5" customHeight="1">
      <c r="A126" s="34"/>
      <c r="B126" s="168"/>
      <c r="C126" s="169" t="s">
        <v>122</v>
      </c>
      <c r="D126" s="169" t="s">
        <v>118</v>
      </c>
      <c r="E126" s="170" t="s">
        <v>227</v>
      </c>
      <c r="F126" s="171" t="s">
        <v>228</v>
      </c>
      <c r="G126" s="172" t="s">
        <v>218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219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219</v>
      </c>
      <c r="BM126" s="181" t="s">
        <v>229</v>
      </c>
    </row>
    <row r="127" s="12" customFormat="1" ht="22.8" customHeight="1">
      <c r="A127" s="12"/>
      <c r="B127" s="155"/>
      <c r="C127" s="12"/>
      <c r="D127" s="156" t="s">
        <v>73</v>
      </c>
      <c r="E127" s="166" t="s">
        <v>230</v>
      </c>
      <c r="F127" s="166" t="s">
        <v>231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SUM(P128:P129)</f>
        <v>0</v>
      </c>
      <c r="Q127" s="161"/>
      <c r="R127" s="162">
        <f>SUM(R128:R129)</f>
        <v>0</v>
      </c>
      <c r="S127" s="161"/>
      <c r="T127" s="16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128</v>
      </c>
      <c r="AT127" s="164" t="s">
        <v>73</v>
      </c>
      <c r="AU127" s="164" t="s">
        <v>82</v>
      </c>
      <c r="AY127" s="156" t="s">
        <v>116</v>
      </c>
      <c r="BK127" s="165">
        <f>SUM(BK128:BK129)</f>
        <v>0</v>
      </c>
    </row>
    <row r="128" s="2" customFormat="1" ht="16.5" customHeight="1">
      <c r="A128" s="34"/>
      <c r="B128" s="168"/>
      <c r="C128" s="169" t="s">
        <v>128</v>
      </c>
      <c r="D128" s="169" t="s">
        <v>118</v>
      </c>
      <c r="E128" s="170" t="s">
        <v>232</v>
      </c>
      <c r="F128" s="171" t="s">
        <v>231</v>
      </c>
      <c r="G128" s="172" t="s">
        <v>218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219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219</v>
      </c>
      <c r="BM128" s="181" t="s">
        <v>233</v>
      </c>
    </row>
    <row r="129" s="2" customFormat="1" ht="16.5" customHeight="1">
      <c r="A129" s="34"/>
      <c r="B129" s="168"/>
      <c r="C129" s="169" t="s">
        <v>140</v>
      </c>
      <c r="D129" s="169" t="s">
        <v>118</v>
      </c>
      <c r="E129" s="170" t="s">
        <v>234</v>
      </c>
      <c r="F129" s="171" t="s">
        <v>235</v>
      </c>
      <c r="G129" s="172" t="s">
        <v>218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219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219</v>
      </c>
      <c r="BM129" s="181" t="s">
        <v>236</v>
      </c>
    </row>
    <row r="130" s="12" customFormat="1" ht="22.8" customHeight="1">
      <c r="A130" s="12"/>
      <c r="B130" s="155"/>
      <c r="C130" s="12"/>
      <c r="D130" s="156" t="s">
        <v>73</v>
      </c>
      <c r="E130" s="166" t="s">
        <v>237</v>
      </c>
      <c r="F130" s="166" t="s">
        <v>238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P131</f>
        <v>0</v>
      </c>
      <c r="Q130" s="161"/>
      <c r="R130" s="162">
        <f>R131</f>
        <v>0</v>
      </c>
      <c r="S130" s="161"/>
      <c r="T130" s="16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128</v>
      </c>
      <c r="AT130" s="164" t="s">
        <v>73</v>
      </c>
      <c r="AU130" s="164" t="s">
        <v>82</v>
      </c>
      <c r="AY130" s="156" t="s">
        <v>116</v>
      </c>
      <c r="BK130" s="165">
        <f>BK131</f>
        <v>0</v>
      </c>
    </row>
    <row r="131" s="2" customFormat="1" ht="16.5" customHeight="1">
      <c r="A131" s="34"/>
      <c r="B131" s="168"/>
      <c r="C131" s="169" t="s">
        <v>144</v>
      </c>
      <c r="D131" s="169" t="s">
        <v>118</v>
      </c>
      <c r="E131" s="170" t="s">
        <v>239</v>
      </c>
      <c r="F131" s="171" t="s">
        <v>240</v>
      </c>
      <c r="G131" s="172" t="s">
        <v>218</v>
      </c>
      <c r="H131" s="173">
        <v>6</v>
      </c>
      <c r="I131" s="174"/>
      <c r="J131" s="175">
        <f>ROUND(I131*H131,2)</f>
        <v>0</v>
      </c>
      <c r="K131" s="176"/>
      <c r="L131" s="35"/>
      <c r="M131" s="194" t="s">
        <v>1</v>
      </c>
      <c r="N131" s="195" t="s">
        <v>39</v>
      </c>
      <c r="O131" s="196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219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219</v>
      </c>
      <c r="BM131" s="181" t="s">
        <v>241</v>
      </c>
    </row>
    <row r="132" s="2" customFormat="1" ht="6.96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35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2024-11-29T10:29:28Z</dcterms:created>
  <dcterms:modified xsi:type="dcterms:W3CDTF">2024-11-29T10:29:29Z</dcterms:modified>
</cp:coreProperties>
</file>