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Komunikace" sheetId="2" r:id="rId2"/>
    <sheet name="02 - vedlejší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Komunikace'!$C$120:$K$146</definedName>
    <definedName name="_xlnm.Print_Area" localSheetId="1">'01 - Komunikace'!$C$4:$J$76,'01 - Komunikace'!$C$82:$J$102,'01 - Komunikace'!$C$108:$J$146</definedName>
    <definedName name="_xlnm.Print_Titles" localSheetId="1">'01 - Komunikace'!$120:$120</definedName>
    <definedName name="_xlnm._FilterDatabase" localSheetId="2" hidden="1">'02 - vedlejší náklady'!$C$119:$K$130</definedName>
    <definedName name="_xlnm.Print_Area" localSheetId="2">'02 - vedlejší náklady'!$C$4:$J$76,'02 - vedlejší náklady'!$C$82:$J$101,'02 - vedlejší náklady'!$C$107:$J$130</definedName>
    <definedName name="_xlnm.Print_Titles" localSheetId="2">'02 - vedlejší náklady'!$119:$119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116"/>
  <c r="J14"/>
  <c r="J12"/>
  <c r="J114"/>
  <c r="E7"/>
  <c r="E85"/>
  <c i="2" r="T141"/>
  <c r="J37"/>
  <c r="J36"/>
  <c i="1" r="AY95"/>
  <c i="2" r="J35"/>
  <c i="1" r="AX95"/>
  <c i="2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115"/>
  <c r="E7"/>
  <c r="E111"/>
  <c i="1" r="L90"/>
  <c r="AM90"/>
  <c r="AM89"/>
  <c r="L89"/>
  <c r="AM87"/>
  <c r="L87"/>
  <c r="L85"/>
  <c r="L84"/>
  <c i="2" r="J143"/>
  <c r="J137"/>
  <c r="J134"/>
  <c r="BK130"/>
  <c r="J126"/>
  <c r="BK139"/>
  <c i="3" r="J128"/>
  <c r="BK130"/>
  <c i="2" r="J144"/>
  <c r="BK138"/>
  <c r="BK135"/>
  <c r="J132"/>
  <c i="3" r="J124"/>
  <c i="2" r="BK144"/>
  <c r="J142"/>
  <c r="J136"/>
  <c r="J133"/>
  <c r="BK125"/>
  <c r="J145"/>
  <c r="J139"/>
  <c r="BK136"/>
  <c r="BK132"/>
  <c r="J128"/>
  <c r="F34"/>
  <c r="J129"/>
  <c r="J125"/>
  <c r="F36"/>
  <c i="3" r="BK124"/>
  <c i="2" r="BK143"/>
  <c r="BK137"/>
  <c r="BK134"/>
  <c r="J130"/>
  <c r="J124"/>
  <c r="F37"/>
  <c r="J34"/>
  <c r="J146"/>
  <c i="3" r="BK125"/>
  <c r="J127"/>
  <c i="2" r="BK145"/>
  <c r="BK142"/>
  <c r="J138"/>
  <c r="J135"/>
  <c r="BK133"/>
  <c r="BK129"/>
  <c r="BK126"/>
  <c r="J140"/>
  <c r="BK140"/>
  <c i="3" r="BK127"/>
  <c r="BK123"/>
  <c r="BK128"/>
  <c r="J123"/>
  <c i="2" r="F35"/>
  <c r="BK128"/>
  <c r="BK124"/>
  <c r="BK146"/>
  <c i="1" r="AS94"/>
  <c i="3" r="J130"/>
  <c r="J125"/>
  <c i="2" l="1" r="P127"/>
  <c r="BK123"/>
  <c r="J123"/>
  <c r="J98"/>
  <c r="T123"/>
  <c r="T122"/>
  <c r="T121"/>
  <c r="T127"/>
  <c r="P131"/>
  <c r="T131"/>
  <c r="P141"/>
  <c r="BK127"/>
  <c r="J127"/>
  <c r="J99"/>
  <c r="R123"/>
  <c i="3" r="P126"/>
  <c i="2" r="P123"/>
  <c r="BK131"/>
  <c r="J131"/>
  <c r="J100"/>
  <c r="R131"/>
  <c r="BK141"/>
  <c r="J141"/>
  <c r="J101"/>
  <c r="R141"/>
  <c i="3" r="BK122"/>
  <c r="R122"/>
  <c r="T122"/>
  <c r="R126"/>
  <c i="2" r="R127"/>
  <c i="3" r="P122"/>
  <c r="P121"/>
  <c r="P120"/>
  <c i="1" r="AU96"/>
  <c i="3" r="BK126"/>
  <c r="J126"/>
  <c r="J99"/>
  <c r="T126"/>
  <c r="BK129"/>
  <c r="J129"/>
  <c r="J100"/>
  <c r="BE128"/>
  <c r="E110"/>
  <c r="F91"/>
  <c r="J92"/>
  <c r="J116"/>
  <c r="BE123"/>
  <c r="BE125"/>
  <c r="BE124"/>
  <c r="J89"/>
  <c r="F92"/>
  <c r="BE127"/>
  <c r="BE130"/>
  <c i="2" r="E85"/>
  <c r="J89"/>
  <c r="F91"/>
  <c r="J91"/>
  <c r="F92"/>
  <c r="BE140"/>
  <c r="BE146"/>
  <c r="BE139"/>
  <c i="1" r="AW95"/>
  <c r="BB95"/>
  <c r="BC95"/>
  <c i="2" r="J92"/>
  <c r="BE124"/>
  <c r="BE125"/>
  <c r="BE126"/>
  <c r="BE128"/>
  <c r="BE129"/>
  <c r="BE130"/>
  <c r="BE132"/>
  <c r="BE133"/>
  <c r="BE134"/>
  <c r="BE135"/>
  <c r="BE136"/>
  <c r="BE137"/>
  <c r="BE138"/>
  <c r="BE142"/>
  <c r="BE143"/>
  <c r="BE144"/>
  <c r="BE145"/>
  <c i="1" r="BA95"/>
  <c r="BD95"/>
  <c i="3" r="F37"/>
  <c i="1" r="BD96"/>
  <c r="BD94"/>
  <c r="W33"/>
  <c i="3" r="J34"/>
  <c i="1" r="AW96"/>
  <c i="3" r="F35"/>
  <c i="1" r="BB96"/>
  <c r="BB94"/>
  <c r="AX94"/>
  <c i="3" r="F34"/>
  <c i="1" r="BA96"/>
  <c r="BA94"/>
  <c r="AW94"/>
  <c r="AK30"/>
  <c i="3" r="F36"/>
  <c i="1" r="BC96"/>
  <c r="BC94"/>
  <c r="AY94"/>
  <c i="3" l="1" r="T121"/>
  <c r="T120"/>
  <c i="2" r="R122"/>
  <c r="R121"/>
  <c i="3" r="R121"/>
  <c r="R120"/>
  <c r="BK121"/>
  <c r="J121"/>
  <c r="J97"/>
  <c i="2" r="P122"/>
  <c r="P121"/>
  <c i="1" r="AU95"/>
  <c i="3" r="J122"/>
  <c r="J98"/>
  <c i="2" r="BK122"/>
  <c r="BK121"/>
  <c r="J121"/>
  <c r="J96"/>
  <c i="1" r="AU94"/>
  <c i="3" r="J33"/>
  <c i="1" r="AV96"/>
  <c r="AT96"/>
  <c i="3" r="F33"/>
  <c i="1" r="AZ96"/>
  <c i="2" r="F33"/>
  <c i="1" r="AZ95"/>
  <c r="W30"/>
  <c i="2" r="J33"/>
  <c i="1" r="AV95"/>
  <c r="AT95"/>
  <c r="W31"/>
  <c r="W32"/>
  <c i="2" l="1" r="J122"/>
  <c r="J97"/>
  <c i="3" r="BK120"/>
  <c r="J120"/>
  <c r="J96"/>
  <c i="2" r="J30"/>
  <c i="1" r="AG95"/>
  <c r="AZ94"/>
  <c r="AV94"/>
  <c r="AK29"/>
  <c i="2" l="1" r="J39"/>
  <c i="1" r="AN95"/>
  <c i="3" r="J30"/>
  <c i="1" r="AG96"/>
  <c r="AG94"/>
  <c r="AK26"/>
  <c r="AT94"/>
  <c r="AN94"/>
  <c r="W29"/>
  <c i="3" l="1" r="J39"/>
  <c i="1" r="AN9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<sst xmlns="http://schemas.openxmlformats.org/spreadsheetml/2006/main">
  <si>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</si>
  <si>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</si>
  <si>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</si>
  <si>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</si>
  <si>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{71b53d47-2252-42f7-9244-90c00ee9a8b8}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</si>
  <si>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</si>
  <si>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</si>
  <si>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</si>
  <si>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</si>
  <si>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</si>
  <si>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</si>
  <si>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</si>
  <si>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</si>
  <si>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</si>
  <si>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2492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</si>
  <si>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</si>
  <si>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</si>
  <si>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stezky pro chodce a cyklisty na p.č. 1405, 1085/1 a 1085/6 v k.ú. Benátecká Vrutice</t>
  </si>
  <si>
    <t>KSO:</t>
  </si>
  <si>
    <t>CC-CZ:</t>
  </si>
  <si>
    <t>Místo:</t>
  </si>
  <si>
    <t>Milovice</t>
  </si>
  <si>
    <t>Datum:</t>
  </si>
  <si>
    <t>7. 6. 2023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</si>
  <si>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</si>
  <si>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</si>
  <si>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</si>
  <si>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</si>
  <si>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</si>
  <si>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</si>
  <si>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</si>
  <si>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</si>
  <si>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</si>
  <si>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</si>
  <si>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</si>
  <si>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</si>
  <si>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</si>
  <si>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</si>
  <si>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</si>
  <si>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</si>
  <si>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</si>
  <si>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</si>
  <si>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</si>
  <si>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</si>
  <si>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</si>
  <si>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</si>
  <si>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</si>
  <si>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</si>
  <si>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</si>
  <si>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</si>
  <si>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</si>
  <si>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</si>
  <si>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</si>
  <si>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</si>
  <si>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</si>
  <si>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</si>
  <si>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</si>
  <si>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</si>
  <si>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</si>
  <si>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</si>
  <si>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</si>
  <si>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</si>
  <si>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</si>
  <si>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</si>
  <si>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</si>
  <si>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</si>
  <si>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</si>
  <si>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</si>
  <si>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</si>
  <si>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</si>
  <si>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</si>
  <si>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</si>
  <si>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</si>
  <si>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</si>
  <si>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</si>
  <si>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</si>
  <si>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</si>
  <si>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</si>
  <si>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</si>
  <si>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</si>
  <si>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Komunikace</t>
  </si>
  <si>
    <t>STA</t>
  </si>
  <si>
    <t>1</t>
  </si>
  <si>
    <t>{1884a34c-4ca9-49c3-b995-114c0ff19037}</t>
  </si>
  <si>
    <t>2</t>
  </si>
  <si>
    <t>02</t>
  </si>
  <si>
    <t>vedlejší náklady</t>
  </si>
  <si>
    <t>{e5d60add-4113-4632-89ef-8d34ea076c75}</t>
  </si>
  <si>
    <t>KRYCÍ LIST SOUPISU PRACÍ</t>
  </si>
  <si>
    <t>Objekt:</t>
  </si>
  <si>
    <t>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</si>
  <si>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</si>
  <si>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</si>
  <si>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</si>
  <si>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</si>
  <si>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</si>
  <si>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</si>
  <si>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</si>
  <si>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</si>
  <si>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</si>
  <si>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</si>
  <si>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</si>
  <si>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</si>
  <si>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</si>
  <si>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</si>
  <si>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</si>
  <si>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</si>
  <si>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</si>
  <si>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</si>
  <si>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</si>
  <si>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</si>
  <si>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</si>
  <si>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</si>
  <si>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</si>
  <si>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</si>
  <si>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</si>
  <si>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</si>
  <si>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</si>
  <si>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</si>
  <si>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113107137</t>
  </si>
  <si>
    <t>Odstranění podkladu z betonu vyztuženého sítěmi tl přes 150 do 300 mm ručně - sanace a likvidace betonových panelů</t>
  </si>
  <si>
    <t>m2</t>
  </si>
  <si>
    <t>4</t>
  </si>
  <si>
    <t>976154436</t>
  </si>
  <si>
    <t>113107323</t>
  </si>
  <si>
    <t>Odstranění podkladu z kameniva drceného tl přes 200 do 300 mm strojně pl do 50 m2</t>
  </si>
  <si>
    <t>350531544</t>
  </si>
  <si>
    <t>3</t>
  </si>
  <si>
    <t>113154253</t>
  </si>
  <si>
    <t>Frézování živičného krytu tl 50 mm pruh š 1 m pl do 1000 m2 s překážkami v trase</t>
  </si>
  <si>
    <t>-1780791095</t>
  </si>
  <si>
    <t>5</t>
  </si>
  <si>
    <t>Komunikace pozemní</t>
  </si>
  <si>
    <t>567144113</t>
  </si>
  <si>
    <t>Podklad ze směsi stmelené cementem SC C 20/25 (PB III) tl 250 mm</t>
  </si>
  <si>
    <t>-700952312</t>
  </si>
  <si>
    <t>573231108</t>
  </si>
  <si>
    <t>Postřik živičný spojovací ze silniční emulze v množství 0,50 kg/m2</t>
  </si>
  <si>
    <t>-110475855</t>
  </si>
  <si>
    <t>6</t>
  </si>
  <si>
    <t>577144131</t>
  </si>
  <si>
    <t>Asfaltový beton vrstva obrusná ACO 11 (ABS) tř. I tl 50 mm š do 3 m z modifikovaného asfaltu</t>
  </si>
  <si>
    <t>-261378146</t>
  </si>
  <si>
    <t>9</t>
  </si>
  <si>
    <t>Ostatní konstrukce a práce, bourání</t>
  </si>
  <si>
    <t>7</t>
  </si>
  <si>
    <t>915211112</t>
  </si>
  <si>
    <t>Vodorovné dopravní značení dělící čáry souvislé š 125 mm retroreflexní bílý plast</t>
  </si>
  <si>
    <t>m</t>
  </si>
  <si>
    <t>2001418888</t>
  </si>
  <si>
    <t>8</t>
  </si>
  <si>
    <t>9182992xx</t>
  </si>
  <si>
    <t>Očištění tlakovou vodou hrubých, perforovaných nebo strukturovaných ploch</t>
  </si>
  <si>
    <t>-307314251</t>
  </si>
  <si>
    <t>M</t>
  </si>
  <si>
    <t>08211321</t>
  </si>
  <si>
    <t>voda pitná pro ostatní odběratele</t>
  </si>
  <si>
    <t>m3</t>
  </si>
  <si>
    <t>-718862318</t>
  </si>
  <si>
    <t>10</t>
  </si>
  <si>
    <t>919112212</t>
  </si>
  <si>
    <t>Úprava styčných a pracovních spár obrusné vrstvy - Řezání spár pro vytvoření komůrky š 10 mm hl 20 mm pro těsnící zálivku v živičném krytu</t>
  </si>
  <si>
    <t>-942324862</t>
  </si>
  <si>
    <t>11</t>
  </si>
  <si>
    <t>919122111</t>
  </si>
  <si>
    <t>Úprava styčných a pracovních spar obrusné vrstvy - Těsnění spár zálivkou za tepla pro komůrky š 10 mm hl 20 mm s těsnicím profilem</t>
  </si>
  <si>
    <t>118645100</t>
  </si>
  <si>
    <t>919721233</t>
  </si>
  <si>
    <t>Geomříž pro vyztužení asfaltového povrchu ze skelných vláken s geotextilií pevnost 70 kN/m</t>
  </si>
  <si>
    <t>1302678642</t>
  </si>
  <si>
    <t>13</t>
  </si>
  <si>
    <t>919735112</t>
  </si>
  <si>
    <t xml:space="preserve">Řezání stávajícího živičného krytu </t>
  </si>
  <si>
    <t>-162485293</t>
  </si>
  <si>
    <t>14</t>
  </si>
  <si>
    <t>938908411</t>
  </si>
  <si>
    <t>Očištění povrchu krytu nebo podkladu živičného, betonového nebo dlážděného vodou</t>
  </si>
  <si>
    <t>1121695761</t>
  </si>
  <si>
    <t>15</t>
  </si>
  <si>
    <t>93890961x</t>
  </si>
  <si>
    <t>Odstranění nánosu na krajnicích tl do 100 mm</t>
  </si>
  <si>
    <t>1516965125</t>
  </si>
  <si>
    <t>997</t>
  </si>
  <si>
    <t>Přesun sutě</t>
  </si>
  <si>
    <t>16</t>
  </si>
  <si>
    <t>997211511</t>
  </si>
  <si>
    <t>Vodorovná doprava suti po suchu na vzdálenost do 1 km</t>
  </si>
  <si>
    <t>t</t>
  </si>
  <si>
    <t>1671732105</t>
  </si>
  <si>
    <t>17</t>
  </si>
  <si>
    <t>997211519</t>
  </si>
  <si>
    <t>Příplatek ZKD 9 km u vodorovné dopravy suti</t>
  </si>
  <si>
    <t>-2130789560</t>
  </si>
  <si>
    <t>18</t>
  </si>
  <si>
    <t>997221861</t>
  </si>
  <si>
    <t>Poplatek za uložení na recyklační skládce (skládkovné) stavebního odpadu z prostého betonu pod kódem 17 01 01</t>
  </si>
  <si>
    <t>45506969</t>
  </si>
  <si>
    <t>19</t>
  </si>
  <si>
    <t>997221873</t>
  </si>
  <si>
    <t>Poplatek za uložení na recyklační skládce (skládkovné) stavebního odpadu zeminy a kamení zatříděného do Katalogu odpadů pod kódem 17 05 04</t>
  </si>
  <si>
    <t>1094032590</t>
  </si>
  <si>
    <t>20</t>
  </si>
  <si>
    <t>997221875</t>
  </si>
  <si>
    <t>Poplatek za uložení na recyklační skládce (skládkovné) stavebního odpadu asfaltového bez obsahu dehtu zatříděného do Katalogu odpadů pod kódem 17 03 02</t>
  </si>
  <si>
    <t>-533055548</t>
  </si>
  <si>
    <t>02 -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</si>
  <si>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</si>
  <si>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</si>
  <si>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</si>
  <si>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</si>
  <si>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</si>
  <si>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</si>
  <si>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</si>
  <si>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</si>
  <si>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</si>
  <si>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</si>
  <si>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</si>
  <si>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</si>
  <si>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-2112284112</t>
  </si>
  <si>
    <t>012303000</t>
  </si>
  <si>
    <t>Geodetické práce po výstavbě</t>
  </si>
  <si>
    <t>-1648565560</t>
  </si>
  <si>
    <t>013203000</t>
  </si>
  <si>
    <t>Dokumentace stavby bez rozlišení - DIO</t>
  </si>
  <si>
    <t>71034551</t>
  </si>
  <si>
    <t>VRN3</t>
  </si>
  <si>
    <t>Zařízení staveniště</t>
  </si>
  <si>
    <t>030001000</t>
  </si>
  <si>
    <t>-207576281</t>
  </si>
  <si>
    <t>034303000</t>
  </si>
  <si>
    <t>Dopravní značení na staveništi</t>
  </si>
  <si>
    <t>-1793351077</t>
  </si>
  <si>
    <t>VRN4</t>
  </si>
  <si>
    <t>Inženýrská činnost</t>
  </si>
  <si>
    <t>043002000</t>
  </si>
  <si>
    <t>Zkoušky a ostatní měření</t>
  </si>
  <si>
    <t>1333387551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</si>
</sst>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26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26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2492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Oprava stezky pro chodce a cyklisty na p.č. 1405, 1085/1 a 1085/6 v k.ú. Benátecká Vrutice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Milovice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7. 6. 2023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ROUND(SUM(AG95:AG96),2)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ROUND(SUM(AS95:AS96),2)</f>
        <v>0</v>
      </c>
      <c r="AT94" s="95">
        <f>ROUND(SUM(AV94:AW94),2)</f>
        <v>0</v>
      </c>
      <c r="AU94" s="96">
        <f>ROUND(SUM(AU95:AU96),5)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ROUND(SUM(AZ95:AZ96),2)</f>
        <v>0</v>
      </c>
      <c r="BA94" s="95">
        <f>ROUND(SUM(BA95:BA96),2)</f>
        <v>0</v>
      </c>
      <c r="BB94" s="95">
        <f>ROUND(SUM(BB95:BB96),2)</f>
        <v>0</v>
      </c>
      <c r="BC94" s="95">
        <f>ROUND(SUM(BC95:BC96),2)</f>
        <v>0</v>
      </c>
      <c r="BD94" s="97">
        <f>ROUND(SUM(BD95:BD96),2)</f>
        <v>0</v>
      </c>
      <c r="BE94" s="6"/>
      <c r="BS94" s="98" t="s">
        <v>73</v>
      </c>
      <c r="BT94" s="98" t="s">
        <v>74</v>
      </c>
      <c r="BU94" s="99" t="s">
        <v>75</v>
      </c>
      <c r="BV94" s="98" t="s">
        <v>76</v>
      </c>
      <c r="BW94" s="98" t="s">
        <v>4</v>
      </c>
      <c r="BX94" s="98" t="s">
        <v>77</v>
      </c>
      <c r="CL94" s="98" t="s">
        <v>1</v>
      </c>
    </row>
    <row r="95" s="7" customFormat="1" ht="16.5" customHeight="1">
      <c r="A95" s="100" t="s">
        <v>78</v>
      </c>
      <c r="B95" s="101"/>
      <c r="C95" s="102"/>
      <c r="D95" s="103" t="s">
        <v>79</v>
      </c>
      <c r="E95" s="103"/>
      <c r="F95" s="103"/>
      <c r="G95" s="103"/>
      <c r="H95" s="103"/>
      <c r="I95" s="104"/>
      <c r="J95" s="103" t="s">
        <v>80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'01 - Komunikace'!J30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81</v>
      </c>
      <c r="AR95" s="101"/>
      <c r="AS95" s="107">
        <v>0</v>
      </c>
      <c r="AT95" s="108">
        <f>ROUND(SUM(AV95:AW95),2)</f>
        <v>0</v>
      </c>
      <c r="AU95" s="109">
        <f>'01 - Komunikace'!P121</f>
        <v>0</v>
      </c>
      <c r="AV95" s="108">
        <f>'01 - Komunikace'!J33</f>
        <v>0</v>
      </c>
      <c r="AW95" s="108">
        <f>'01 - Komunikace'!J34</f>
        <v>0</v>
      </c>
      <c r="AX95" s="108">
        <f>'01 - Komunikace'!J35</f>
        <v>0</v>
      </c>
      <c r="AY95" s="108">
        <f>'01 - Komunikace'!J36</f>
        <v>0</v>
      </c>
      <c r="AZ95" s="108">
        <f>'01 - Komunikace'!F33</f>
        <v>0</v>
      </c>
      <c r="BA95" s="108">
        <f>'01 - Komunikace'!F34</f>
        <v>0</v>
      </c>
      <c r="BB95" s="108">
        <f>'01 - Komunikace'!F35</f>
        <v>0</v>
      </c>
      <c r="BC95" s="108">
        <f>'01 - Komunikace'!F36</f>
        <v>0</v>
      </c>
      <c r="BD95" s="110">
        <f>'01 - Komunikace'!F37</f>
        <v>0</v>
      </c>
      <c r="BE95" s="7"/>
      <c r="BT95" s="111" t="s">
        <v>82</v>
      </c>
      <c r="BV95" s="111" t="s">
        <v>76</v>
      </c>
      <c r="BW95" s="111" t="s">
        <v>83</v>
      </c>
      <c r="BX95" s="111" t="s">
        <v>4</v>
      </c>
      <c r="CL95" s="111" t="s">
        <v>1</v>
      </c>
      <c r="CM95" s="111" t="s">
        <v>84</v>
      </c>
    </row>
    <row r="96" s="7" customFormat="1" ht="16.5" customHeight="1">
      <c r="A96" s="100" t="s">
        <v>78</v>
      </c>
      <c r="B96" s="101"/>
      <c r="C96" s="102"/>
      <c r="D96" s="103" t="s">
        <v>85</v>
      </c>
      <c r="E96" s="103"/>
      <c r="F96" s="103"/>
      <c r="G96" s="103"/>
      <c r="H96" s="103"/>
      <c r="I96" s="104"/>
      <c r="J96" s="103" t="s">
        <v>86</v>
      </c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5">
        <f>'02 - vedlejší náklady'!J30</f>
        <v>0</v>
      </c>
      <c r="AH96" s="104"/>
      <c r="AI96" s="104"/>
      <c r="AJ96" s="104"/>
      <c r="AK96" s="104"/>
      <c r="AL96" s="104"/>
      <c r="AM96" s="104"/>
      <c r="AN96" s="105">
        <f>SUM(AG96,AT96)</f>
        <v>0</v>
      </c>
      <c r="AO96" s="104"/>
      <c r="AP96" s="104"/>
      <c r="AQ96" s="106" t="s">
        <v>81</v>
      </c>
      <c r="AR96" s="101"/>
      <c r="AS96" s="112">
        <v>0</v>
      </c>
      <c r="AT96" s="113">
        <f>ROUND(SUM(AV96:AW96),2)</f>
        <v>0</v>
      </c>
      <c r="AU96" s="114">
        <f>'02 - vedlejší náklady'!P120</f>
        <v>0</v>
      </c>
      <c r="AV96" s="113">
        <f>'02 - vedlejší náklady'!J33</f>
        <v>0</v>
      </c>
      <c r="AW96" s="113">
        <f>'02 - vedlejší náklady'!J34</f>
        <v>0</v>
      </c>
      <c r="AX96" s="113">
        <f>'02 - vedlejší náklady'!J35</f>
        <v>0</v>
      </c>
      <c r="AY96" s="113">
        <f>'02 - vedlejší náklady'!J36</f>
        <v>0</v>
      </c>
      <c r="AZ96" s="113">
        <f>'02 - vedlejší náklady'!F33</f>
        <v>0</v>
      </c>
      <c r="BA96" s="113">
        <f>'02 - vedlejší náklady'!F34</f>
        <v>0</v>
      </c>
      <c r="BB96" s="113">
        <f>'02 - vedlejší náklady'!F35</f>
        <v>0</v>
      </c>
      <c r="BC96" s="113">
        <f>'02 - vedlejší náklady'!F36</f>
        <v>0</v>
      </c>
      <c r="BD96" s="115">
        <f>'02 - vedlejší náklady'!F37</f>
        <v>0</v>
      </c>
      <c r="BE96" s="7"/>
      <c r="BT96" s="111" t="s">
        <v>82</v>
      </c>
      <c r="BV96" s="111" t="s">
        <v>76</v>
      </c>
      <c r="BW96" s="111" t="s">
        <v>87</v>
      </c>
      <c r="BX96" s="111" t="s">
        <v>4</v>
      </c>
      <c r="CL96" s="111" t="s">
        <v>1</v>
      </c>
      <c r="CM96" s="111" t="s">
        <v>84</v>
      </c>
    </row>
    <row r="97" s="2" customFormat="1" ht="30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="2" customFormat="1" ht="6.96" customHeight="1">
      <c r="A98" s="34"/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Komunikace'!C2" display="/"/>
    <hyperlink ref="A96" location="'02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88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26.25" customHeight="1">
      <c r="B7" s="18"/>
      <c r="E7" s="117" t="str">
        <f>'Rekapitulace stavby'!K6</f>
        <v>Oprava stezky pro chodce a cyklisty na p.č. 1405, 1085/1 a 1085/6 v k.ú. Benátecká Vrutice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90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7. 6. 2023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ROUND((SUM(BE121:BE146)),  2)</f>
        <v>0</v>
      </c>
      <c r="G33" s="34"/>
      <c r="H33" s="34"/>
      <c r="I33" s="124">
        <v>0.20999999999999999</v>
      </c>
      <c r="J33" s="123">
        <f>ROUND(((SUM(BE121:BE146))*I33),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ROUND((SUM(BF121:BF146)),  2)</f>
        <v>0</v>
      </c>
      <c r="G34" s="34"/>
      <c r="H34" s="34"/>
      <c r="I34" s="124">
        <v>0.12</v>
      </c>
      <c r="J34" s="123">
        <f>ROUND(((SUM(BF121:BF146))*I34),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ROUND((SUM(BG121:BG146)),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ROUND((SUM(BH121:BH146)),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ROUND((SUM(BI121:BI146)),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17" t="str">
        <f>E7</f>
        <v>Oprava stezky pro chodce a cyklisty na p.č. 1405, 1085/1 a 1085/6 v k.ú. Benátecká Vrutice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01 - Komunikace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Milovice</v>
      </c>
      <c r="G89" s="34"/>
      <c r="H89" s="34"/>
      <c r="I89" s="28" t="s">
        <v>22</v>
      </c>
      <c r="J89" s="65" t="str">
        <f>IF(J12="","",J12)</f>
        <v>7. 6. 2023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92</v>
      </c>
      <c r="D94" s="125"/>
      <c r="E94" s="125"/>
      <c r="F94" s="125"/>
      <c r="G94" s="125"/>
      <c r="H94" s="125"/>
      <c r="I94" s="125"/>
      <c r="J94" s="134" t="s">
        <v>93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94</v>
      </c>
      <c r="D96" s="34"/>
      <c r="E96" s="34"/>
      <c r="F96" s="34"/>
      <c r="G96" s="34"/>
      <c r="H96" s="34"/>
      <c r="I96" s="34"/>
      <c r="J96" s="92">
        <f>J121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36"/>
      <c r="C97" s="9"/>
      <c r="D97" s="137" t="s">
        <v>96</v>
      </c>
      <c r="E97" s="138"/>
      <c r="F97" s="138"/>
      <c r="G97" s="138"/>
      <c r="H97" s="138"/>
      <c r="I97" s="138"/>
      <c r="J97" s="139">
        <f>J122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97</v>
      </c>
      <c r="E98" s="142"/>
      <c r="F98" s="142"/>
      <c r="G98" s="142"/>
      <c r="H98" s="142"/>
      <c r="I98" s="142"/>
      <c r="J98" s="143">
        <f>J123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98</v>
      </c>
      <c r="E99" s="142"/>
      <c r="F99" s="142"/>
      <c r="G99" s="142"/>
      <c r="H99" s="142"/>
      <c r="I99" s="142"/>
      <c r="J99" s="143">
        <f>J127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99</v>
      </c>
      <c r="E100" s="142"/>
      <c r="F100" s="142"/>
      <c r="G100" s="142"/>
      <c r="H100" s="142"/>
      <c r="I100" s="142"/>
      <c r="J100" s="143">
        <f>J131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100</v>
      </c>
      <c r="E101" s="142"/>
      <c r="F101" s="142"/>
      <c r="G101" s="142"/>
      <c r="H101" s="142"/>
      <c r="I101" s="142"/>
      <c r="J101" s="143">
        <f>J141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101</v>
      </c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17" t="str">
        <f>E7</f>
        <v>Oprava stezky pro chodce a cyklisty na p.č. 1405, 1085/1 a 1085/6 v k.ú. Benátecká Vrutice</v>
      </c>
      <c r="F111" s="28"/>
      <c r="G111" s="28"/>
      <c r="H111" s="28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89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3" t="str">
        <f>E9</f>
        <v>01 - Komunikace</v>
      </c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4"/>
      <c r="E115" s="34"/>
      <c r="F115" s="23" t="str">
        <f>F12</f>
        <v>Milovice</v>
      </c>
      <c r="G115" s="34"/>
      <c r="H115" s="34"/>
      <c r="I115" s="28" t="s">
        <v>22</v>
      </c>
      <c r="J115" s="65" t="str">
        <f>IF(J12="","",J12)</f>
        <v>7. 6. 2023</v>
      </c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4"/>
      <c r="E117" s="34"/>
      <c r="F117" s="23" t="str">
        <f>E15</f>
        <v xml:space="preserve"> </v>
      </c>
      <c r="G117" s="34"/>
      <c r="H117" s="34"/>
      <c r="I117" s="28" t="s">
        <v>30</v>
      </c>
      <c r="J117" s="32" t="str">
        <f>E21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28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44"/>
      <c r="B120" s="145"/>
      <c r="C120" s="146" t="s">
        <v>102</v>
      </c>
      <c r="D120" s="147" t="s">
        <v>59</v>
      </c>
      <c r="E120" s="147" t="s">
        <v>55</v>
      </c>
      <c r="F120" s="147" t="s">
        <v>56</v>
      </c>
      <c r="G120" s="147" t="s">
        <v>103</v>
      </c>
      <c r="H120" s="147" t="s">
        <v>104</v>
      </c>
      <c r="I120" s="147" t="s">
        <v>105</v>
      </c>
      <c r="J120" s="148" t="s">
        <v>93</v>
      </c>
      <c r="K120" s="149" t="s">
        <v>106</v>
      </c>
      <c r="L120" s="150"/>
      <c r="M120" s="82" t="s">
        <v>1</v>
      </c>
      <c r="N120" s="83" t="s">
        <v>38</v>
      </c>
      <c r="O120" s="83" t="s">
        <v>107</v>
      </c>
      <c r="P120" s="83" t="s">
        <v>108</v>
      </c>
      <c r="Q120" s="83" t="s">
        <v>109</v>
      </c>
      <c r="R120" s="83" t="s">
        <v>110</v>
      </c>
      <c r="S120" s="83" t="s">
        <v>111</v>
      </c>
      <c r="T120" s="84" t="s">
        <v>112</v>
      </c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</row>
    <row r="121" s="2" customFormat="1" ht="22.8" customHeight="1">
      <c r="A121" s="34"/>
      <c r="B121" s="35"/>
      <c r="C121" s="89" t="s">
        <v>113</v>
      </c>
      <c r="D121" s="34"/>
      <c r="E121" s="34"/>
      <c r="F121" s="34"/>
      <c r="G121" s="34"/>
      <c r="H121" s="34"/>
      <c r="I121" s="34"/>
      <c r="J121" s="151">
        <f>BK121</f>
        <v>0</v>
      </c>
      <c r="K121" s="34"/>
      <c r="L121" s="35"/>
      <c r="M121" s="85"/>
      <c r="N121" s="69"/>
      <c r="O121" s="86"/>
      <c r="P121" s="152">
        <f>P122</f>
        <v>0</v>
      </c>
      <c r="Q121" s="86"/>
      <c r="R121" s="152">
        <f>R122</f>
        <v>4.9104999999999999</v>
      </c>
      <c r="S121" s="86"/>
      <c r="T121" s="153">
        <f>T122</f>
        <v>329.96250000000003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73</v>
      </c>
      <c r="AU121" s="15" t="s">
        <v>95</v>
      </c>
      <c r="BK121" s="154">
        <f>BK122</f>
        <v>0</v>
      </c>
    </row>
    <row r="122" s="12" customFormat="1" ht="25.92" customHeight="1">
      <c r="A122" s="12"/>
      <c r="B122" s="155"/>
      <c r="C122" s="12"/>
      <c r="D122" s="156" t="s">
        <v>73</v>
      </c>
      <c r="E122" s="157" t="s">
        <v>114</v>
      </c>
      <c r="F122" s="157" t="s">
        <v>115</v>
      </c>
      <c r="G122" s="12"/>
      <c r="H122" s="12"/>
      <c r="I122" s="158"/>
      <c r="J122" s="159">
        <f>BK122</f>
        <v>0</v>
      </c>
      <c r="K122" s="12"/>
      <c r="L122" s="155"/>
      <c r="M122" s="160"/>
      <c r="N122" s="161"/>
      <c r="O122" s="161"/>
      <c r="P122" s="162">
        <f>P123+P127+P131+P141</f>
        <v>0</v>
      </c>
      <c r="Q122" s="161"/>
      <c r="R122" s="162">
        <f>R123+R127+R131+R141</f>
        <v>4.9104999999999999</v>
      </c>
      <c r="S122" s="161"/>
      <c r="T122" s="163">
        <f>T123+T127+T131+T141</f>
        <v>329.96250000000003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6" t="s">
        <v>82</v>
      </c>
      <c r="AT122" s="164" t="s">
        <v>73</v>
      </c>
      <c r="AU122" s="164" t="s">
        <v>74</v>
      </c>
      <c r="AY122" s="156" t="s">
        <v>116</v>
      </c>
      <c r="BK122" s="165">
        <f>BK123+BK127+BK131+BK141</f>
        <v>0</v>
      </c>
    </row>
    <row r="123" s="12" customFormat="1" ht="22.8" customHeight="1">
      <c r="A123" s="12"/>
      <c r="B123" s="155"/>
      <c r="C123" s="12"/>
      <c r="D123" s="156" t="s">
        <v>73</v>
      </c>
      <c r="E123" s="166" t="s">
        <v>82</v>
      </c>
      <c r="F123" s="166" t="s">
        <v>117</v>
      </c>
      <c r="G123" s="12"/>
      <c r="H123" s="12"/>
      <c r="I123" s="158"/>
      <c r="J123" s="167">
        <f>BK123</f>
        <v>0</v>
      </c>
      <c r="K123" s="12"/>
      <c r="L123" s="155"/>
      <c r="M123" s="160"/>
      <c r="N123" s="161"/>
      <c r="O123" s="161"/>
      <c r="P123" s="162">
        <f>SUM(P124:P126)</f>
        <v>0</v>
      </c>
      <c r="Q123" s="161"/>
      <c r="R123" s="162">
        <f>SUM(R124:R126)</f>
        <v>0.0126</v>
      </c>
      <c r="S123" s="161"/>
      <c r="T123" s="163">
        <f>SUM(T124:T126)</f>
        <v>238.61250000000001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6" t="s">
        <v>82</v>
      </c>
      <c r="AT123" s="164" t="s">
        <v>73</v>
      </c>
      <c r="AU123" s="164" t="s">
        <v>82</v>
      </c>
      <c r="AY123" s="156" t="s">
        <v>116</v>
      </c>
      <c r="BK123" s="165">
        <f>SUM(BK124:BK126)</f>
        <v>0</v>
      </c>
    </row>
    <row r="124" s="2" customFormat="1" ht="37.8" customHeight="1">
      <c r="A124" s="34"/>
      <c r="B124" s="168"/>
      <c r="C124" s="169" t="s">
        <v>82</v>
      </c>
      <c r="D124" s="169" t="s">
        <v>118</v>
      </c>
      <c r="E124" s="170" t="s">
        <v>119</v>
      </c>
      <c r="F124" s="171" t="s">
        <v>120</v>
      </c>
      <c r="G124" s="172" t="s">
        <v>121</v>
      </c>
      <c r="H124" s="173">
        <v>218.75</v>
      </c>
      <c r="I124" s="174"/>
      <c r="J124" s="175">
        <f>ROUND(I124*H124,2)</f>
        <v>0</v>
      </c>
      <c r="K124" s="176"/>
      <c r="L124" s="35"/>
      <c r="M124" s="177" t="s">
        <v>1</v>
      </c>
      <c r="N124" s="178" t="s">
        <v>39</v>
      </c>
      <c r="O124" s="73"/>
      <c r="P124" s="179">
        <f>O124*H124</f>
        <v>0</v>
      </c>
      <c r="Q124" s="179">
        <v>0</v>
      </c>
      <c r="R124" s="179">
        <f>Q124*H124</f>
        <v>0</v>
      </c>
      <c r="S124" s="179">
        <v>0.63</v>
      </c>
      <c r="T124" s="180">
        <f>S124*H124</f>
        <v>137.8125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1" t="s">
        <v>122</v>
      </c>
      <c r="AT124" s="181" t="s">
        <v>118</v>
      </c>
      <c r="AU124" s="181" t="s">
        <v>84</v>
      </c>
      <c r="AY124" s="15" t="s">
        <v>116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5" t="s">
        <v>82</v>
      </c>
      <c r="BK124" s="182">
        <f>ROUND(I124*H124,2)</f>
        <v>0</v>
      </c>
      <c r="BL124" s="15" t="s">
        <v>122</v>
      </c>
      <c r="BM124" s="181" t="s">
        <v>123</v>
      </c>
    </row>
    <row r="125" s="2" customFormat="1" ht="24.15" customHeight="1">
      <c r="A125" s="34"/>
      <c r="B125" s="168"/>
      <c r="C125" s="169" t="s">
        <v>84</v>
      </c>
      <c r="D125" s="169" t="s">
        <v>118</v>
      </c>
      <c r="E125" s="170" t="s">
        <v>124</v>
      </c>
      <c r="F125" s="171" t="s">
        <v>125</v>
      </c>
      <c r="G125" s="172" t="s">
        <v>121</v>
      </c>
      <c r="H125" s="173">
        <v>168</v>
      </c>
      <c r="I125" s="174"/>
      <c r="J125" s="175">
        <f>ROUND(I125*H125,2)</f>
        <v>0</v>
      </c>
      <c r="K125" s="176"/>
      <c r="L125" s="35"/>
      <c r="M125" s="177" t="s">
        <v>1</v>
      </c>
      <c r="N125" s="178" t="s">
        <v>39</v>
      </c>
      <c r="O125" s="73"/>
      <c r="P125" s="179">
        <f>O125*H125</f>
        <v>0</v>
      </c>
      <c r="Q125" s="179">
        <v>0</v>
      </c>
      <c r="R125" s="179">
        <f>Q125*H125</f>
        <v>0</v>
      </c>
      <c r="S125" s="179">
        <v>0.44</v>
      </c>
      <c r="T125" s="180">
        <f>S125*H125</f>
        <v>73.920000000000002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1" t="s">
        <v>122</v>
      </c>
      <c r="AT125" s="181" t="s">
        <v>118</v>
      </c>
      <c r="AU125" s="181" t="s">
        <v>84</v>
      </c>
      <c r="AY125" s="15" t="s">
        <v>116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5" t="s">
        <v>82</v>
      </c>
      <c r="BK125" s="182">
        <f>ROUND(I125*H125,2)</f>
        <v>0</v>
      </c>
      <c r="BL125" s="15" t="s">
        <v>122</v>
      </c>
      <c r="BM125" s="181" t="s">
        <v>126</v>
      </c>
    </row>
    <row r="126" s="2" customFormat="1" ht="24.15" customHeight="1">
      <c r="A126" s="34"/>
      <c r="B126" s="168"/>
      <c r="C126" s="169" t="s">
        <v>127</v>
      </c>
      <c r="D126" s="169" t="s">
        <v>118</v>
      </c>
      <c r="E126" s="170" t="s">
        <v>128</v>
      </c>
      <c r="F126" s="171" t="s">
        <v>129</v>
      </c>
      <c r="G126" s="172" t="s">
        <v>121</v>
      </c>
      <c r="H126" s="173">
        <v>210</v>
      </c>
      <c r="I126" s="174"/>
      <c r="J126" s="175">
        <f>ROUND(I126*H126,2)</f>
        <v>0</v>
      </c>
      <c r="K126" s="176"/>
      <c r="L126" s="35"/>
      <c r="M126" s="177" t="s">
        <v>1</v>
      </c>
      <c r="N126" s="178" t="s">
        <v>39</v>
      </c>
      <c r="O126" s="73"/>
      <c r="P126" s="179">
        <f>O126*H126</f>
        <v>0</v>
      </c>
      <c r="Q126" s="179">
        <v>6.0000000000000002E-05</v>
      </c>
      <c r="R126" s="179">
        <f>Q126*H126</f>
        <v>0.0126</v>
      </c>
      <c r="S126" s="179">
        <v>0.128</v>
      </c>
      <c r="T126" s="180">
        <f>S126*H126</f>
        <v>26.879999999999999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1" t="s">
        <v>122</v>
      </c>
      <c r="AT126" s="181" t="s">
        <v>118</v>
      </c>
      <c r="AU126" s="181" t="s">
        <v>84</v>
      </c>
      <c r="AY126" s="15" t="s">
        <v>116</v>
      </c>
      <c r="BE126" s="182">
        <f>IF(N126="základní",J126,0)</f>
        <v>0</v>
      </c>
      <c r="BF126" s="182">
        <f>IF(N126="snížená",J126,0)</f>
        <v>0</v>
      </c>
      <c r="BG126" s="182">
        <f>IF(N126="zákl. přenesená",J126,0)</f>
        <v>0</v>
      </c>
      <c r="BH126" s="182">
        <f>IF(N126="sníž. přenesená",J126,0)</f>
        <v>0</v>
      </c>
      <c r="BI126" s="182">
        <f>IF(N126="nulová",J126,0)</f>
        <v>0</v>
      </c>
      <c r="BJ126" s="15" t="s">
        <v>82</v>
      </c>
      <c r="BK126" s="182">
        <f>ROUND(I126*H126,2)</f>
        <v>0</v>
      </c>
      <c r="BL126" s="15" t="s">
        <v>122</v>
      </c>
      <c r="BM126" s="181" t="s">
        <v>130</v>
      </c>
    </row>
    <row r="127" s="12" customFormat="1" ht="22.8" customHeight="1">
      <c r="A127" s="12"/>
      <c r="B127" s="155"/>
      <c r="C127" s="12"/>
      <c r="D127" s="156" t="s">
        <v>73</v>
      </c>
      <c r="E127" s="166" t="s">
        <v>131</v>
      </c>
      <c r="F127" s="166" t="s">
        <v>132</v>
      </c>
      <c r="G127" s="12"/>
      <c r="H127" s="12"/>
      <c r="I127" s="158"/>
      <c r="J127" s="167">
        <f>BK127</f>
        <v>0</v>
      </c>
      <c r="K127" s="12"/>
      <c r="L127" s="155"/>
      <c r="M127" s="160"/>
      <c r="N127" s="161"/>
      <c r="O127" s="161"/>
      <c r="P127" s="162">
        <f>SUM(P128:P130)</f>
        <v>0</v>
      </c>
      <c r="Q127" s="161"/>
      <c r="R127" s="162">
        <f>SUM(R128:R130)</f>
        <v>0</v>
      </c>
      <c r="S127" s="161"/>
      <c r="T127" s="163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6" t="s">
        <v>82</v>
      </c>
      <c r="AT127" s="164" t="s">
        <v>73</v>
      </c>
      <c r="AU127" s="164" t="s">
        <v>82</v>
      </c>
      <c r="AY127" s="156" t="s">
        <v>116</v>
      </c>
      <c r="BK127" s="165">
        <f>SUM(BK128:BK130)</f>
        <v>0</v>
      </c>
    </row>
    <row r="128" s="2" customFormat="1" ht="24.15" customHeight="1">
      <c r="A128" s="34"/>
      <c r="B128" s="168"/>
      <c r="C128" s="169" t="s">
        <v>122</v>
      </c>
      <c r="D128" s="169" t="s">
        <v>118</v>
      </c>
      <c r="E128" s="170" t="s">
        <v>133</v>
      </c>
      <c r="F128" s="171" t="s">
        <v>134</v>
      </c>
      <c r="G128" s="172" t="s">
        <v>121</v>
      </c>
      <c r="H128" s="173">
        <v>218.75</v>
      </c>
      <c r="I128" s="174"/>
      <c r="J128" s="175">
        <f>ROUND(I128*H128,2)</f>
        <v>0</v>
      </c>
      <c r="K128" s="176"/>
      <c r="L128" s="35"/>
      <c r="M128" s="177" t="s">
        <v>1</v>
      </c>
      <c r="N128" s="178" t="s">
        <v>39</v>
      </c>
      <c r="O128" s="73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122</v>
      </c>
      <c r="AT128" s="181" t="s">
        <v>118</v>
      </c>
      <c r="AU128" s="181" t="s">
        <v>84</v>
      </c>
      <c r="AY128" s="15" t="s">
        <v>116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5" t="s">
        <v>82</v>
      </c>
      <c r="BK128" s="182">
        <f>ROUND(I128*H128,2)</f>
        <v>0</v>
      </c>
      <c r="BL128" s="15" t="s">
        <v>122</v>
      </c>
      <c r="BM128" s="181" t="s">
        <v>135</v>
      </c>
    </row>
    <row r="129" s="2" customFormat="1" ht="24.15" customHeight="1">
      <c r="A129" s="34"/>
      <c r="B129" s="168"/>
      <c r="C129" s="169" t="s">
        <v>131</v>
      </c>
      <c r="D129" s="169" t="s">
        <v>118</v>
      </c>
      <c r="E129" s="170" t="s">
        <v>136</v>
      </c>
      <c r="F129" s="171" t="s">
        <v>137</v>
      </c>
      <c r="G129" s="172" t="s">
        <v>121</v>
      </c>
      <c r="H129" s="173">
        <v>1260</v>
      </c>
      <c r="I129" s="174"/>
      <c r="J129" s="175">
        <f>ROUND(I129*H129,2)</f>
        <v>0</v>
      </c>
      <c r="K129" s="176"/>
      <c r="L129" s="35"/>
      <c r="M129" s="177" t="s">
        <v>1</v>
      </c>
      <c r="N129" s="178" t="s">
        <v>39</v>
      </c>
      <c r="O129" s="73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1" t="s">
        <v>122</v>
      </c>
      <c r="AT129" s="181" t="s">
        <v>118</v>
      </c>
      <c r="AU129" s="181" t="s">
        <v>84</v>
      </c>
      <c r="AY129" s="15" t="s">
        <v>116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5" t="s">
        <v>82</v>
      </c>
      <c r="BK129" s="182">
        <f>ROUND(I129*H129,2)</f>
        <v>0</v>
      </c>
      <c r="BL129" s="15" t="s">
        <v>122</v>
      </c>
      <c r="BM129" s="181" t="s">
        <v>138</v>
      </c>
    </row>
    <row r="130" s="2" customFormat="1" ht="33" customHeight="1">
      <c r="A130" s="34"/>
      <c r="B130" s="168"/>
      <c r="C130" s="169" t="s">
        <v>139</v>
      </c>
      <c r="D130" s="169" t="s">
        <v>118</v>
      </c>
      <c r="E130" s="170" t="s">
        <v>140</v>
      </c>
      <c r="F130" s="171" t="s">
        <v>141</v>
      </c>
      <c r="G130" s="172" t="s">
        <v>121</v>
      </c>
      <c r="H130" s="173">
        <v>1260</v>
      </c>
      <c r="I130" s="174"/>
      <c r="J130" s="175">
        <f>ROUND(I130*H130,2)</f>
        <v>0</v>
      </c>
      <c r="K130" s="176"/>
      <c r="L130" s="35"/>
      <c r="M130" s="177" t="s">
        <v>1</v>
      </c>
      <c r="N130" s="178" t="s">
        <v>39</v>
      </c>
      <c r="O130" s="73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1" t="s">
        <v>122</v>
      </c>
      <c r="AT130" s="181" t="s">
        <v>118</v>
      </c>
      <c r="AU130" s="181" t="s">
        <v>84</v>
      </c>
      <c r="AY130" s="15" t="s">
        <v>116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5" t="s">
        <v>82</v>
      </c>
      <c r="BK130" s="182">
        <f>ROUND(I130*H130,2)</f>
        <v>0</v>
      </c>
      <c r="BL130" s="15" t="s">
        <v>122</v>
      </c>
      <c r="BM130" s="181" t="s">
        <v>142</v>
      </c>
    </row>
    <row r="131" s="12" customFormat="1" ht="22.8" customHeight="1">
      <c r="A131" s="12"/>
      <c r="B131" s="155"/>
      <c r="C131" s="12"/>
      <c r="D131" s="156" t="s">
        <v>73</v>
      </c>
      <c r="E131" s="166" t="s">
        <v>143</v>
      </c>
      <c r="F131" s="166" t="s">
        <v>144</v>
      </c>
      <c r="G131" s="12"/>
      <c r="H131" s="12"/>
      <c r="I131" s="158"/>
      <c r="J131" s="167">
        <f>BK131</f>
        <v>0</v>
      </c>
      <c r="K131" s="12"/>
      <c r="L131" s="155"/>
      <c r="M131" s="160"/>
      <c r="N131" s="161"/>
      <c r="O131" s="161"/>
      <c r="P131" s="162">
        <f>SUM(P132:P140)</f>
        <v>0</v>
      </c>
      <c r="Q131" s="161"/>
      <c r="R131" s="162">
        <f>SUM(R132:R140)</f>
        <v>4.8978999999999999</v>
      </c>
      <c r="S131" s="161"/>
      <c r="T131" s="163">
        <f>SUM(T132:T140)</f>
        <v>91.350000000000009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6" t="s">
        <v>82</v>
      </c>
      <c r="AT131" s="164" t="s">
        <v>73</v>
      </c>
      <c r="AU131" s="164" t="s">
        <v>82</v>
      </c>
      <c r="AY131" s="156" t="s">
        <v>116</v>
      </c>
      <c r="BK131" s="165">
        <f>SUM(BK132:BK140)</f>
        <v>0</v>
      </c>
    </row>
    <row r="132" s="2" customFormat="1" ht="24.15" customHeight="1">
      <c r="A132" s="34"/>
      <c r="B132" s="168"/>
      <c r="C132" s="169" t="s">
        <v>145</v>
      </c>
      <c r="D132" s="169" t="s">
        <v>118</v>
      </c>
      <c r="E132" s="170" t="s">
        <v>146</v>
      </c>
      <c r="F132" s="171" t="s">
        <v>147</v>
      </c>
      <c r="G132" s="172" t="s">
        <v>148</v>
      </c>
      <c r="H132" s="173">
        <v>20</v>
      </c>
      <c r="I132" s="174"/>
      <c r="J132" s="175">
        <f>ROUND(I132*H132,2)</f>
        <v>0</v>
      </c>
      <c r="K132" s="176"/>
      <c r="L132" s="35"/>
      <c r="M132" s="177" t="s">
        <v>1</v>
      </c>
      <c r="N132" s="178" t="s">
        <v>39</v>
      </c>
      <c r="O132" s="73"/>
      <c r="P132" s="179">
        <f>O132*H132</f>
        <v>0</v>
      </c>
      <c r="Q132" s="179">
        <v>0.00033</v>
      </c>
      <c r="R132" s="179">
        <f>Q132*H132</f>
        <v>0.0066</v>
      </c>
      <c r="S132" s="179">
        <v>0</v>
      </c>
      <c r="T132" s="18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1" t="s">
        <v>122</v>
      </c>
      <c r="AT132" s="181" t="s">
        <v>118</v>
      </c>
      <c r="AU132" s="181" t="s">
        <v>84</v>
      </c>
      <c r="AY132" s="15" t="s">
        <v>116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5" t="s">
        <v>82</v>
      </c>
      <c r="BK132" s="182">
        <f>ROUND(I132*H132,2)</f>
        <v>0</v>
      </c>
      <c r="BL132" s="15" t="s">
        <v>122</v>
      </c>
      <c r="BM132" s="181" t="s">
        <v>149</v>
      </c>
    </row>
    <row r="133" s="2" customFormat="1" ht="24.15" customHeight="1">
      <c r="A133" s="34"/>
      <c r="B133" s="168"/>
      <c r="C133" s="169" t="s">
        <v>150</v>
      </c>
      <c r="D133" s="169" t="s">
        <v>118</v>
      </c>
      <c r="E133" s="170" t="s">
        <v>151</v>
      </c>
      <c r="F133" s="171" t="s">
        <v>152</v>
      </c>
      <c r="G133" s="172" t="s">
        <v>121</v>
      </c>
      <c r="H133" s="173">
        <v>1260</v>
      </c>
      <c r="I133" s="174"/>
      <c r="J133" s="175">
        <f>ROUND(I133*H133,2)</f>
        <v>0</v>
      </c>
      <c r="K133" s="176"/>
      <c r="L133" s="35"/>
      <c r="M133" s="177" t="s">
        <v>1</v>
      </c>
      <c r="N133" s="178" t="s">
        <v>39</v>
      </c>
      <c r="O133" s="73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1" t="s">
        <v>122</v>
      </c>
      <c r="AT133" s="181" t="s">
        <v>118</v>
      </c>
      <c r="AU133" s="181" t="s">
        <v>84</v>
      </c>
      <c r="AY133" s="15" t="s">
        <v>116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5" t="s">
        <v>82</v>
      </c>
      <c r="BK133" s="182">
        <f>ROUND(I133*H133,2)</f>
        <v>0</v>
      </c>
      <c r="BL133" s="15" t="s">
        <v>122</v>
      </c>
      <c r="BM133" s="181" t="s">
        <v>153</v>
      </c>
    </row>
    <row r="134" s="2" customFormat="1" ht="16.5" customHeight="1">
      <c r="A134" s="34"/>
      <c r="B134" s="168"/>
      <c r="C134" s="183" t="s">
        <v>143</v>
      </c>
      <c r="D134" s="183" t="s">
        <v>154</v>
      </c>
      <c r="E134" s="184" t="s">
        <v>155</v>
      </c>
      <c r="F134" s="185" t="s">
        <v>156</v>
      </c>
      <c r="G134" s="186" t="s">
        <v>157</v>
      </c>
      <c r="H134" s="187">
        <v>151.19999999999999</v>
      </c>
      <c r="I134" s="188"/>
      <c r="J134" s="189">
        <f>ROUND(I134*H134,2)</f>
        <v>0</v>
      </c>
      <c r="K134" s="190"/>
      <c r="L134" s="191"/>
      <c r="M134" s="192" t="s">
        <v>1</v>
      </c>
      <c r="N134" s="193" t="s">
        <v>39</v>
      </c>
      <c r="O134" s="73"/>
      <c r="P134" s="179">
        <f>O134*H134</f>
        <v>0</v>
      </c>
      <c r="Q134" s="179">
        <v>0</v>
      </c>
      <c r="R134" s="179">
        <f>Q134*H134</f>
        <v>0</v>
      </c>
      <c r="S134" s="179">
        <v>0</v>
      </c>
      <c r="T134" s="18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1" t="s">
        <v>150</v>
      </c>
      <c r="AT134" s="181" t="s">
        <v>154</v>
      </c>
      <c r="AU134" s="181" t="s">
        <v>84</v>
      </c>
      <c r="AY134" s="15" t="s">
        <v>116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5" t="s">
        <v>82</v>
      </c>
      <c r="BK134" s="182">
        <f>ROUND(I134*H134,2)</f>
        <v>0</v>
      </c>
      <c r="BL134" s="15" t="s">
        <v>122</v>
      </c>
      <c r="BM134" s="181" t="s">
        <v>158</v>
      </c>
    </row>
    <row r="135" s="2" customFormat="1" ht="44.25" customHeight="1">
      <c r="A135" s="34"/>
      <c r="B135" s="168"/>
      <c r="C135" s="169" t="s">
        <v>159</v>
      </c>
      <c r="D135" s="169" t="s">
        <v>118</v>
      </c>
      <c r="E135" s="170" t="s">
        <v>160</v>
      </c>
      <c r="F135" s="171" t="s">
        <v>161</v>
      </c>
      <c r="G135" s="172" t="s">
        <v>148</v>
      </c>
      <c r="H135" s="173">
        <v>50</v>
      </c>
      <c r="I135" s="174"/>
      <c r="J135" s="175">
        <f>ROUND(I135*H135,2)</f>
        <v>0</v>
      </c>
      <c r="K135" s="176"/>
      <c r="L135" s="35"/>
      <c r="M135" s="177" t="s">
        <v>1</v>
      </c>
      <c r="N135" s="178" t="s">
        <v>39</v>
      </c>
      <c r="O135" s="73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1" t="s">
        <v>122</v>
      </c>
      <c r="AT135" s="181" t="s">
        <v>118</v>
      </c>
      <c r="AU135" s="181" t="s">
        <v>84</v>
      </c>
      <c r="AY135" s="15" t="s">
        <v>116</v>
      </c>
      <c r="BE135" s="182">
        <f>IF(N135="základní",J135,0)</f>
        <v>0</v>
      </c>
      <c r="BF135" s="182">
        <f>IF(N135="snížená",J135,0)</f>
        <v>0</v>
      </c>
      <c r="BG135" s="182">
        <f>IF(N135="zákl. přenesená",J135,0)</f>
        <v>0</v>
      </c>
      <c r="BH135" s="182">
        <f>IF(N135="sníž. přenesená",J135,0)</f>
        <v>0</v>
      </c>
      <c r="BI135" s="182">
        <f>IF(N135="nulová",J135,0)</f>
        <v>0</v>
      </c>
      <c r="BJ135" s="15" t="s">
        <v>82</v>
      </c>
      <c r="BK135" s="182">
        <f>ROUND(I135*H135,2)</f>
        <v>0</v>
      </c>
      <c r="BL135" s="15" t="s">
        <v>122</v>
      </c>
      <c r="BM135" s="181" t="s">
        <v>162</v>
      </c>
    </row>
    <row r="136" s="2" customFormat="1" ht="44.25" customHeight="1">
      <c r="A136" s="34"/>
      <c r="B136" s="168"/>
      <c r="C136" s="169" t="s">
        <v>163</v>
      </c>
      <c r="D136" s="169" t="s">
        <v>118</v>
      </c>
      <c r="E136" s="170" t="s">
        <v>164</v>
      </c>
      <c r="F136" s="171" t="s">
        <v>165</v>
      </c>
      <c r="G136" s="172" t="s">
        <v>148</v>
      </c>
      <c r="H136" s="173">
        <v>50</v>
      </c>
      <c r="I136" s="174"/>
      <c r="J136" s="175">
        <f>ROUND(I136*H136,2)</f>
        <v>0</v>
      </c>
      <c r="K136" s="176"/>
      <c r="L136" s="35"/>
      <c r="M136" s="177" t="s">
        <v>1</v>
      </c>
      <c r="N136" s="178" t="s">
        <v>39</v>
      </c>
      <c r="O136" s="73"/>
      <c r="P136" s="179">
        <f>O136*H136</f>
        <v>0</v>
      </c>
      <c r="Q136" s="179">
        <v>5.0000000000000002E-05</v>
      </c>
      <c r="R136" s="179">
        <f>Q136*H136</f>
        <v>0.0025000000000000001</v>
      </c>
      <c r="S136" s="179">
        <v>0</v>
      </c>
      <c r="T136" s="18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1" t="s">
        <v>122</v>
      </c>
      <c r="AT136" s="181" t="s">
        <v>118</v>
      </c>
      <c r="AU136" s="181" t="s">
        <v>84</v>
      </c>
      <c r="AY136" s="15" t="s">
        <v>116</v>
      </c>
      <c r="BE136" s="182">
        <f>IF(N136="základní",J136,0)</f>
        <v>0</v>
      </c>
      <c r="BF136" s="182">
        <f>IF(N136="snížená",J136,0)</f>
        <v>0</v>
      </c>
      <c r="BG136" s="182">
        <f>IF(N136="zákl. přenesená",J136,0)</f>
        <v>0</v>
      </c>
      <c r="BH136" s="182">
        <f>IF(N136="sníž. přenesená",J136,0)</f>
        <v>0</v>
      </c>
      <c r="BI136" s="182">
        <f>IF(N136="nulová",J136,0)</f>
        <v>0</v>
      </c>
      <c r="BJ136" s="15" t="s">
        <v>82</v>
      </c>
      <c r="BK136" s="182">
        <f>ROUND(I136*H136,2)</f>
        <v>0</v>
      </c>
      <c r="BL136" s="15" t="s">
        <v>122</v>
      </c>
      <c r="BM136" s="181" t="s">
        <v>166</v>
      </c>
    </row>
    <row r="137" s="2" customFormat="1" ht="24.15" customHeight="1">
      <c r="A137" s="34"/>
      <c r="B137" s="168"/>
      <c r="C137" s="169" t="s">
        <v>8</v>
      </c>
      <c r="D137" s="169" t="s">
        <v>118</v>
      </c>
      <c r="E137" s="170" t="s">
        <v>167</v>
      </c>
      <c r="F137" s="171" t="s">
        <v>168</v>
      </c>
      <c r="G137" s="172" t="s">
        <v>121</v>
      </c>
      <c r="H137" s="173">
        <v>1260</v>
      </c>
      <c r="I137" s="174"/>
      <c r="J137" s="175">
        <f>ROUND(I137*H137,2)</f>
        <v>0</v>
      </c>
      <c r="K137" s="176"/>
      <c r="L137" s="35"/>
      <c r="M137" s="177" t="s">
        <v>1</v>
      </c>
      <c r="N137" s="178" t="s">
        <v>39</v>
      </c>
      <c r="O137" s="73"/>
      <c r="P137" s="179">
        <f>O137*H137</f>
        <v>0</v>
      </c>
      <c r="Q137" s="179">
        <v>0.0038800000000000002</v>
      </c>
      <c r="R137" s="179">
        <f>Q137*H137</f>
        <v>4.8887999999999998</v>
      </c>
      <c r="S137" s="179">
        <v>0</v>
      </c>
      <c r="T137" s="18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1" t="s">
        <v>122</v>
      </c>
      <c r="AT137" s="181" t="s">
        <v>118</v>
      </c>
      <c r="AU137" s="181" t="s">
        <v>84</v>
      </c>
      <c r="AY137" s="15" t="s">
        <v>116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5" t="s">
        <v>82</v>
      </c>
      <c r="BK137" s="182">
        <f>ROUND(I137*H137,2)</f>
        <v>0</v>
      </c>
      <c r="BL137" s="15" t="s">
        <v>122</v>
      </c>
      <c r="BM137" s="181" t="s">
        <v>169</v>
      </c>
    </row>
    <row r="138" s="2" customFormat="1" ht="16.5" customHeight="1">
      <c r="A138" s="34"/>
      <c r="B138" s="168"/>
      <c r="C138" s="169" t="s">
        <v>170</v>
      </c>
      <c r="D138" s="169" t="s">
        <v>118</v>
      </c>
      <c r="E138" s="170" t="s">
        <v>171</v>
      </c>
      <c r="F138" s="171" t="s">
        <v>172</v>
      </c>
      <c r="G138" s="172" t="s">
        <v>148</v>
      </c>
      <c r="H138" s="173">
        <v>50</v>
      </c>
      <c r="I138" s="174"/>
      <c r="J138" s="175">
        <f>ROUND(I138*H138,2)</f>
        <v>0</v>
      </c>
      <c r="K138" s="176"/>
      <c r="L138" s="35"/>
      <c r="M138" s="177" t="s">
        <v>1</v>
      </c>
      <c r="N138" s="178" t="s">
        <v>39</v>
      </c>
      <c r="O138" s="73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1" t="s">
        <v>122</v>
      </c>
      <c r="AT138" s="181" t="s">
        <v>118</v>
      </c>
      <c r="AU138" s="181" t="s">
        <v>84</v>
      </c>
      <c r="AY138" s="15" t="s">
        <v>116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5" t="s">
        <v>82</v>
      </c>
      <c r="BK138" s="182">
        <f>ROUND(I138*H138,2)</f>
        <v>0</v>
      </c>
      <c r="BL138" s="15" t="s">
        <v>122</v>
      </c>
      <c r="BM138" s="181" t="s">
        <v>173</v>
      </c>
    </row>
    <row r="139" s="2" customFormat="1" ht="24.15" customHeight="1">
      <c r="A139" s="34"/>
      <c r="B139" s="168"/>
      <c r="C139" s="169" t="s">
        <v>174</v>
      </c>
      <c r="D139" s="169" t="s">
        <v>118</v>
      </c>
      <c r="E139" s="170" t="s">
        <v>175</v>
      </c>
      <c r="F139" s="171" t="s">
        <v>176</v>
      </c>
      <c r="G139" s="172" t="s">
        <v>121</v>
      </c>
      <c r="H139" s="173">
        <v>1260</v>
      </c>
      <c r="I139" s="174"/>
      <c r="J139" s="175">
        <f>ROUND(I139*H139,2)</f>
        <v>0</v>
      </c>
      <c r="K139" s="176"/>
      <c r="L139" s="35"/>
      <c r="M139" s="177" t="s">
        <v>1</v>
      </c>
      <c r="N139" s="178" t="s">
        <v>39</v>
      </c>
      <c r="O139" s="73"/>
      <c r="P139" s="179">
        <f>O139*H139</f>
        <v>0</v>
      </c>
      <c r="Q139" s="179">
        <v>0</v>
      </c>
      <c r="R139" s="179">
        <f>Q139*H139</f>
        <v>0</v>
      </c>
      <c r="S139" s="179">
        <v>0.02</v>
      </c>
      <c r="T139" s="180">
        <f>S139*H139</f>
        <v>25.199999999999999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1" t="s">
        <v>122</v>
      </c>
      <c r="AT139" s="181" t="s">
        <v>118</v>
      </c>
      <c r="AU139" s="181" t="s">
        <v>84</v>
      </c>
      <c r="AY139" s="15" t="s">
        <v>116</v>
      </c>
      <c r="BE139" s="182">
        <f>IF(N139="základní",J139,0)</f>
        <v>0</v>
      </c>
      <c r="BF139" s="182">
        <f>IF(N139="snížená",J139,0)</f>
        <v>0</v>
      </c>
      <c r="BG139" s="182">
        <f>IF(N139="zákl. přenesená",J139,0)</f>
        <v>0</v>
      </c>
      <c r="BH139" s="182">
        <f>IF(N139="sníž. přenesená",J139,0)</f>
        <v>0</v>
      </c>
      <c r="BI139" s="182">
        <f>IF(N139="nulová",J139,0)</f>
        <v>0</v>
      </c>
      <c r="BJ139" s="15" t="s">
        <v>82</v>
      </c>
      <c r="BK139" s="182">
        <f>ROUND(I139*H139,2)</f>
        <v>0</v>
      </c>
      <c r="BL139" s="15" t="s">
        <v>122</v>
      </c>
      <c r="BM139" s="181" t="s">
        <v>177</v>
      </c>
    </row>
    <row r="140" s="2" customFormat="1" ht="16.5" customHeight="1">
      <c r="A140" s="34"/>
      <c r="B140" s="168"/>
      <c r="C140" s="169" t="s">
        <v>178</v>
      </c>
      <c r="D140" s="169" t="s">
        <v>118</v>
      </c>
      <c r="E140" s="170" t="s">
        <v>179</v>
      </c>
      <c r="F140" s="171" t="s">
        <v>180</v>
      </c>
      <c r="G140" s="172" t="s">
        <v>121</v>
      </c>
      <c r="H140" s="173">
        <v>525</v>
      </c>
      <c r="I140" s="174"/>
      <c r="J140" s="175">
        <f>ROUND(I140*H140,2)</f>
        <v>0</v>
      </c>
      <c r="K140" s="176"/>
      <c r="L140" s="35"/>
      <c r="M140" s="177" t="s">
        <v>1</v>
      </c>
      <c r="N140" s="178" t="s">
        <v>39</v>
      </c>
      <c r="O140" s="73"/>
      <c r="P140" s="179">
        <f>O140*H140</f>
        <v>0</v>
      </c>
      <c r="Q140" s="179">
        <v>0</v>
      </c>
      <c r="R140" s="179">
        <f>Q140*H140</f>
        <v>0</v>
      </c>
      <c r="S140" s="179">
        <v>0.126</v>
      </c>
      <c r="T140" s="180">
        <f>S140*H140</f>
        <v>66.150000000000006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1" t="s">
        <v>122</v>
      </c>
      <c r="AT140" s="181" t="s">
        <v>118</v>
      </c>
      <c r="AU140" s="181" t="s">
        <v>84</v>
      </c>
      <c r="AY140" s="15" t="s">
        <v>116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5" t="s">
        <v>82</v>
      </c>
      <c r="BK140" s="182">
        <f>ROUND(I140*H140,2)</f>
        <v>0</v>
      </c>
      <c r="BL140" s="15" t="s">
        <v>122</v>
      </c>
      <c r="BM140" s="181" t="s">
        <v>181</v>
      </c>
    </row>
    <row r="141" s="12" customFormat="1" ht="22.8" customHeight="1">
      <c r="A141" s="12"/>
      <c r="B141" s="155"/>
      <c r="C141" s="12"/>
      <c r="D141" s="156" t="s">
        <v>73</v>
      </c>
      <c r="E141" s="166" t="s">
        <v>182</v>
      </c>
      <c r="F141" s="166" t="s">
        <v>183</v>
      </c>
      <c r="G141" s="12"/>
      <c r="H141" s="12"/>
      <c r="I141" s="158"/>
      <c r="J141" s="167">
        <f>BK141</f>
        <v>0</v>
      </c>
      <c r="K141" s="12"/>
      <c r="L141" s="155"/>
      <c r="M141" s="160"/>
      <c r="N141" s="161"/>
      <c r="O141" s="161"/>
      <c r="P141" s="162">
        <f>SUM(P142:P146)</f>
        <v>0</v>
      </c>
      <c r="Q141" s="161"/>
      <c r="R141" s="162">
        <f>SUM(R142:R146)</f>
        <v>0</v>
      </c>
      <c r="S141" s="161"/>
      <c r="T141" s="163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6" t="s">
        <v>82</v>
      </c>
      <c r="AT141" s="164" t="s">
        <v>73</v>
      </c>
      <c r="AU141" s="164" t="s">
        <v>82</v>
      </c>
      <c r="AY141" s="156" t="s">
        <v>116</v>
      </c>
      <c r="BK141" s="165">
        <f>SUM(BK142:BK146)</f>
        <v>0</v>
      </c>
    </row>
    <row r="142" s="2" customFormat="1" ht="24.15" customHeight="1">
      <c r="A142" s="34"/>
      <c r="B142" s="168"/>
      <c r="C142" s="169" t="s">
        <v>184</v>
      </c>
      <c r="D142" s="169" t="s">
        <v>118</v>
      </c>
      <c r="E142" s="170" t="s">
        <v>185</v>
      </c>
      <c r="F142" s="171" t="s">
        <v>186</v>
      </c>
      <c r="G142" s="172" t="s">
        <v>187</v>
      </c>
      <c r="H142" s="173">
        <v>329.96300000000002</v>
      </c>
      <c r="I142" s="174"/>
      <c r="J142" s="175">
        <f>ROUND(I142*H142,2)</f>
        <v>0</v>
      </c>
      <c r="K142" s="176"/>
      <c r="L142" s="35"/>
      <c r="M142" s="177" t="s">
        <v>1</v>
      </c>
      <c r="N142" s="178" t="s">
        <v>39</v>
      </c>
      <c r="O142" s="73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1" t="s">
        <v>122</v>
      </c>
      <c r="AT142" s="181" t="s">
        <v>118</v>
      </c>
      <c r="AU142" s="181" t="s">
        <v>84</v>
      </c>
      <c r="AY142" s="15" t="s">
        <v>116</v>
      </c>
      <c r="BE142" s="182">
        <f>IF(N142="základní",J142,0)</f>
        <v>0</v>
      </c>
      <c r="BF142" s="182">
        <f>IF(N142="snížená",J142,0)</f>
        <v>0</v>
      </c>
      <c r="BG142" s="182">
        <f>IF(N142="zákl. přenesená",J142,0)</f>
        <v>0</v>
      </c>
      <c r="BH142" s="182">
        <f>IF(N142="sníž. přenesená",J142,0)</f>
        <v>0</v>
      </c>
      <c r="BI142" s="182">
        <f>IF(N142="nulová",J142,0)</f>
        <v>0</v>
      </c>
      <c r="BJ142" s="15" t="s">
        <v>82</v>
      </c>
      <c r="BK142" s="182">
        <f>ROUND(I142*H142,2)</f>
        <v>0</v>
      </c>
      <c r="BL142" s="15" t="s">
        <v>122</v>
      </c>
      <c r="BM142" s="181" t="s">
        <v>188</v>
      </c>
    </row>
    <row r="143" s="2" customFormat="1" ht="16.5" customHeight="1">
      <c r="A143" s="34"/>
      <c r="B143" s="168"/>
      <c r="C143" s="169" t="s">
        <v>189</v>
      </c>
      <c r="D143" s="169" t="s">
        <v>118</v>
      </c>
      <c r="E143" s="170" t="s">
        <v>190</v>
      </c>
      <c r="F143" s="171" t="s">
        <v>191</v>
      </c>
      <c r="G143" s="172" t="s">
        <v>187</v>
      </c>
      <c r="H143" s="173">
        <v>2969.6669999999999</v>
      </c>
      <c r="I143" s="174"/>
      <c r="J143" s="175">
        <f>ROUND(I143*H143,2)</f>
        <v>0</v>
      </c>
      <c r="K143" s="176"/>
      <c r="L143" s="35"/>
      <c r="M143" s="177" t="s">
        <v>1</v>
      </c>
      <c r="N143" s="178" t="s">
        <v>39</v>
      </c>
      <c r="O143" s="73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1" t="s">
        <v>122</v>
      </c>
      <c r="AT143" s="181" t="s">
        <v>118</v>
      </c>
      <c r="AU143" s="181" t="s">
        <v>84</v>
      </c>
      <c r="AY143" s="15" t="s">
        <v>116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5" t="s">
        <v>82</v>
      </c>
      <c r="BK143" s="182">
        <f>ROUND(I143*H143,2)</f>
        <v>0</v>
      </c>
      <c r="BL143" s="15" t="s">
        <v>122</v>
      </c>
      <c r="BM143" s="181" t="s">
        <v>192</v>
      </c>
    </row>
    <row r="144" s="2" customFormat="1" ht="37.8" customHeight="1">
      <c r="A144" s="34"/>
      <c r="B144" s="168"/>
      <c r="C144" s="169" t="s">
        <v>193</v>
      </c>
      <c r="D144" s="169" t="s">
        <v>118</v>
      </c>
      <c r="E144" s="170" t="s">
        <v>194</v>
      </c>
      <c r="F144" s="171" t="s">
        <v>195</v>
      </c>
      <c r="G144" s="172" t="s">
        <v>187</v>
      </c>
      <c r="H144" s="173">
        <v>138</v>
      </c>
      <c r="I144" s="174"/>
      <c r="J144" s="175">
        <f>ROUND(I144*H144,2)</f>
        <v>0</v>
      </c>
      <c r="K144" s="176"/>
      <c r="L144" s="35"/>
      <c r="M144" s="177" t="s">
        <v>1</v>
      </c>
      <c r="N144" s="178" t="s">
        <v>39</v>
      </c>
      <c r="O144" s="73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1" t="s">
        <v>122</v>
      </c>
      <c r="AT144" s="181" t="s">
        <v>118</v>
      </c>
      <c r="AU144" s="181" t="s">
        <v>84</v>
      </c>
      <c r="AY144" s="15" t="s">
        <v>116</v>
      </c>
      <c r="BE144" s="182">
        <f>IF(N144="základní",J144,0)</f>
        <v>0</v>
      </c>
      <c r="BF144" s="182">
        <f>IF(N144="snížená",J144,0)</f>
        <v>0</v>
      </c>
      <c r="BG144" s="182">
        <f>IF(N144="zákl. přenesená",J144,0)</f>
        <v>0</v>
      </c>
      <c r="BH144" s="182">
        <f>IF(N144="sníž. přenesená",J144,0)</f>
        <v>0</v>
      </c>
      <c r="BI144" s="182">
        <f>IF(N144="nulová",J144,0)</f>
        <v>0</v>
      </c>
      <c r="BJ144" s="15" t="s">
        <v>82</v>
      </c>
      <c r="BK144" s="182">
        <f>ROUND(I144*H144,2)</f>
        <v>0</v>
      </c>
      <c r="BL144" s="15" t="s">
        <v>122</v>
      </c>
      <c r="BM144" s="181" t="s">
        <v>196</v>
      </c>
    </row>
    <row r="145" s="2" customFormat="1" ht="44.25" customHeight="1">
      <c r="A145" s="34"/>
      <c r="B145" s="168"/>
      <c r="C145" s="169" t="s">
        <v>197</v>
      </c>
      <c r="D145" s="169" t="s">
        <v>118</v>
      </c>
      <c r="E145" s="170" t="s">
        <v>198</v>
      </c>
      <c r="F145" s="171" t="s">
        <v>199</v>
      </c>
      <c r="G145" s="172" t="s">
        <v>187</v>
      </c>
      <c r="H145" s="173">
        <v>140</v>
      </c>
      <c r="I145" s="174"/>
      <c r="J145" s="175">
        <f>ROUND(I145*H145,2)</f>
        <v>0</v>
      </c>
      <c r="K145" s="176"/>
      <c r="L145" s="35"/>
      <c r="M145" s="177" t="s">
        <v>1</v>
      </c>
      <c r="N145" s="178" t="s">
        <v>39</v>
      </c>
      <c r="O145" s="73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1" t="s">
        <v>122</v>
      </c>
      <c r="AT145" s="181" t="s">
        <v>118</v>
      </c>
      <c r="AU145" s="181" t="s">
        <v>84</v>
      </c>
      <c r="AY145" s="15" t="s">
        <v>116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5" t="s">
        <v>82</v>
      </c>
      <c r="BK145" s="182">
        <f>ROUND(I145*H145,2)</f>
        <v>0</v>
      </c>
      <c r="BL145" s="15" t="s">
        <v>122</v>
      </c>
      <c r="BM145" s="181" t="s">
        <v>200</v>
      </c>
    </row>
    <row r="146" s="2" customFormat="1" ht="44.25" customHeight="1">
      <c r="A146" s="34"/>
      <c r="B146" s="168"/>
      <c r="C146" s="169" t="s">
        <v>201</v>
      </c>
      <c r="D146" s="169" t="s">
        <v>118</v>
      </c>
      <c r="E146" s="170" t="s">
        <v>202</v>
      </c>
      <c r="F146" s="171" t="s">
        <v>203</v>
      </c>
      <c r="G146" s="172" t="s">
        <v>187</v>
      </c>
      <c r="H146" s="173">
        <v>30</v>
      </c>
      <c r="I146" s="174"/>
      <c r="J146" s="175">
        <f>ROUND(I146*H146,2)</f>
        <v>0</v>
      </c>
      <c r="K146" s="176"/>
      <c r="L146" s="35"/>
      <c r="M146" s="194" t="s">
        <v>1</v>
      </c>
      <c r="N146" s="195" t="s">
        <v>39</v>
      </c>
      <c r="O146" s="196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1" t="s">
        <v>122</v>
      </c>
      <c r="AT146" s="181" t="s">
        <v>118</v>
      </c>
      <c r="AU146" s="181" t="s">
        <v>84</v>
      </c>
      <c r="AY146" s="15" t="s">
        <v>116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5" t="s">
        <v>82</v>
      </c>
      <c r="BK146" s="182">
        <f>ROUND(I146*H146,2)</f>
        <v>0</v>
      </c>
      <c r="BL146" s="15" t="s">
        <v>122</v>
      </c>
      <c r="BM146" s="181" t="s">
        <v>204</v>
      </c>
    </row>
    <row r="147" s="2" customFormat="1" ht="6.96" customHeight="1">
      <c r="A147" s="34"/>
      <c r="B147" s="56"/>
      <c r="C147" s="57"/>
      <c r="D147" s="57"/>
      <c r="E147" s="57"/>
      <c r="F147" s="57"/>
      <c r="G147" s="57"/>
      <c r="H147" s="57"/>
      <c r="I147" s="57"/>
      <c r="J147" s="57"/>
      <c r="K147" s="57"/>
      <c r="L147" s="35"/>
      <c r="M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</sheetData>
  <autoFilter ref="C120:K14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88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26.25" customHeight="1">
      <c r="B7" s="18"/>
      <c r="E7" s="117" t="str">
        <f>'Rekapitulace stavby'!K6</f>
        <v>Oprava stezky pro chodce a cyklisty na p.č. 1405, 1085/1 a 1085/6 v k.ú. Benátecká Vrutice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205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7. 6. 2023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ROUND((SUM(BE120:BE130)),  2)</f>
        <v>0</v>
      </c>
      <c r="G33" s="34"/>
      <c r="H33" s="34"/>
      <c r="I33" s="124">
        <v>0.20999999999999999</v>
      </c>
      <c r="J33" s="123">
        <f>ROUND(((SUM(BE120:BE130))*I33),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ROUND((SUM(BF120:BF130)),  2)</f>
        <v>0</v>
      </c>
      <c r="G34" s="34"/>
      <c r="H34" s="34"/>
      <c r="I34" s="124">
        <v>0.12</v>
      </c>
      <c r="J34" s="123">
        <f>ROUND(((SUM(BF120:BF130))*I34),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ROUND((SUM(BG120:BG130)),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ROUND((SUM(BH120:BH130)),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ROUND((SUM(BI120:BI130)),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17" t="str">
        <f>E7</f>
        <v>Oprava stezky pro chodce a cyklisty na p.č. 1405, 1085/1 a 1085/6 v k.ú. Benátecká Vrutice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02 - vedlejší náklady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Milovice</v>
      </c>
      <c r="G89" s="34"/>
      <c r="H89" s="34"/>
      <c r="I89" s="28" t="s">
        <v>22</v>
      </c>
      <c r="J89" s="65" t="str">
        <f>IF(J12="","",J12)</f>
        <v>7. 6. 2023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92</v>
      </c>
      <c r="D94" s="125"/>
      <c r="E94" s="125"/>
      <c r="F94" s="125"/>
      <c r="G94" s="125"/>
      <c r="H94" s="125"/>
      <c r="I94" s="125"/>
      <c r="J94" s="134" t="s">
        <v>93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94</v>
      </c>
      <c r="D96" s="34"/>
      <c r="E96" s="34"/>
      <c r="F96" s="34"/>
      <c r="G96" s="34"/>
      <c r="H96" s="34"/>
      <c r="I96" s="34"/>
      <c r="J96" s="92">
        <f>J120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36"/>
      <c r="C97" s="9"/>
      <c r="D97" s="137" t="s">
        <v>206</v>
      </c>
      <c r="E97" s="138"/>
      <c r="F97" s="138"/>
      <c r="G97" s="138"/>
      <c r="H97" s="138"/>
      <c r="I97" s="138"/>
      <c r="J97" s="139">
        <f>J121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207</v>
      </c>
      <c r="E98" s="142"/>
      <c r="F98" s="142"/>
      <c r="G98" s="142"/>
      <c r="H98" s="142"/>
      <c r="I98" s="142"/>
      <c r="J98" s="143">
        <f>J122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208</v>
      </c>
      <c r="E99" s="142"/>
      <c r="F99" s="142"/>
      <c r="G99" s="142"/>
      <c r="H99" s="142"/>
      <c r="I99" s="142"/>
      <c r="J99" s="143">
        <f>J126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209</v>
      </c>
      <c r="E100" s="142"/>
      <c r="F100" s="142"/>
      <c r="G100" s="142"/>
      <c r="H100" s="142"/>
      <c r="I100" s="142"/>
      <c r="J100" s="143">
        <f>J129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101</v>
      </c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16</v>
      </c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17" t="str">
        <f>E7</f>
        <v>Oprava stezky pro chodce a cyklisty na p.č. 1405, 1085/1 a 1085/6 v k.ú. Benátecká Vrutice</v>
      </c>
      <c r="F110" s="28"/>
      <c r="G110" s="28"/>
      <c r="H110" s="28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89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3" t="str">
        <f>E9</f>
        <v>02 - vedlejší náklady</v>
      </c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20</v>
      </c>
      <c r="D114" s="34"/>
      <c r="E114" s="34"/>
      <c r="F114" s="23" t="str">
        <f>F12</f>
        <v>Milovice</v>
      </c>
      <c r="G114" s="34"/>
      <c r="H114" s="34"/>
      <c r="I114" s="28" t="s">
        <v>22</v>
      </c>
      <c r="J114" s="65" t="str">
        <f>IF(J12="","",J12)</f>
        <v>7. 6. 2023</v>
      </c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24</v>
      </c>
      <c r="D116" s="34"/>
      <c r="E116" s="34"/>
      <c r="F116" s="23" t="str">
        <f>E15</f>
        <v xml:space="preserve"> </v>
      </c>
      <c r="G116" s="34"/>
      <c r="H116" s="34"/>
      <c r="I116" s="28" t="s">
        <v>30</v>
      </c>
      <c r="J116" s="32" t="str">
        <f>E21</f>
        <v xml:space="preserve"> 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28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44"/>
      <c r="B119" s="145"/>
      <c r="C119" s="146" t="s">
        <v>102</v>
      </c>
      <c r="D119" s="147" t="s">
        <v>59</v>
      </c>
      <c r="E119" s="147" t="s">
        <v>55</v>
      </c>
      <c r="F119" s="147" t="s">
        <v>56</v>
      </c>
      <c r="G119" s="147" t="s">
        <v>103</v>
      </c>
      <c r="H119" s="147" t="s">
        <v>104</v>
      </c>
      <c r="I119" s="147" t="s">
        <v>105</v>
      </c>
      <c r="J119" s="148" t="s">
        <v>93</v>
      </c>
      <c r="K119" s="149" t="s">
        <v>106</v>
      </c>
      <c r="L119" s="150"/>
      <c r="M119" s="82" t="s">
        <v>1</v>
      </c>
      <c r="N119" s="83" t="s">
        <v>38</v>
      </c>
      <c r="O119" s="83" t="s">
        <v>107</v>
      </c>
      <c r="P119" s="83" t="s">
        <v>108</v>
      </c>
      <c r="Q119" s="83" t="s">
        <v>109</v>
      </c>
      <c r="R119" s="83" t="s">
        <v>110</v>
      </c>
      <c r="S119" s="83" t="s">
        <v>111</v>
      </c>
      <c r="T119" s="84" t="s">
        <v>112</v>
      </c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</row>
    <row r="120" s="2" customFormat="1" ht="22.8" customHeight="1">
      <c r="A120" s="34"/>
      <c r="B120" s="35"/>
      <c r="C120" s="89" t="s">
        <v>113</v>
      </c>
      <c r="D120" s="34"/>
      <c r="E120" s="34"/>
      <c r="F120" s="34"/>
      <c r="G120" s="34"/>
      <c r="H120" s="34"/>
      <c r="I120" s="34"/>
      <c r="J120" s="151">
        <f>BK120</f>
        <v>0</v>
      </c>
      <c r="K120" s="34"/>
      <c r="L120" s="35"/>
      <c r="M120" s="85"/>
      <c r="N120" s="69"/>
      <c r="O120" s="86"/>
      <c r="P120" s="152">
        <f>P121</f>
        <v>0</v>
      </c>
      <c r="Q120" s="86"/>
      <c r="R120" s="152">
        <f>R121</f>
        <v>0</v>
      </c>
      <c r="S120" s="86"/>
      <c r="T120" s="153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73</v>
      </c>
      <c r="AU120" s="15" t="s">
        <v>95</v>
      </c>
      <c r="BK120" s="154">
        <f>BK121</f>
        <v>0</v>
      </c>
    </row>
    <row r="121" s="12" customFormat="1" ht="25.92" customHeight="1">
      <c r="A121" s="12"/>
      <c r="B121" s="155"/>
      <c r="C121" s="12"/>
      <c r="D121" s="156" t="s">
        <v>73</v>
      </c>
      <c r="E121" s="157" t="s">
        <v>210</v>
      </c>
      <c r="F121" s="157" t="s">
        <v>211</v>
      </c>
      <c r="G121" s="12"/>
      <c r="H121" s="12"/>
      <c r="I121" s="158"/>
      <c r="J121" s="159">
        <f>BK121</f>
        <v>0</v>
      </c>
      <c r="K121" s="12"/>
      <c r="L121" s="155"/>
      <c r="M121" s="160"/>
      <c r="N121" s="161"/>
      <c r="O121" s="161"/>
      <c r="P121" s="162">
        <f>P122+P126+P129</f>
        <v>0</v>
      </c>
      <c r="Q121" s="161"/>
      <c r="R121" s="162">
        <f>R122+R126+R129</f>
        <v>0</v>
      </c>
      <c r="S121" s="161"/>
      <c r="T121" s="163">
        <f>T122+T126+T129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6" t="s">
        <v>131</v>
      </c>
      <c r="AT121" s="164" t="s">
        <v>73</v>
      </c>
      <c r="AU121" s="164" t="s">
        <v>74</v>
      </c>
      <c r="AY121" s="156" t="s">
        <v>116</v>
      </c>
      <c r="BK121" s="165">
        <f>BK122+BK126+BK129</f>
        <v>0</v>
      </c>
    </row>
    <row r="122" s="12" customFormat="1" ht="22.8" customHeight="1">
      <c r="A122" s="12"/>
      <c r="B122" s="155"/>
      <c r="C122" s="12"/>
      <c r="D122" s="156" t="s">
        <v>73</v>
      </c>
      <c r="E122" s="166" t="s">
        <v>212</v>
      </c>
      <c r="F122" s="166" t="s">
        <v>213</v>
      </c>
      <c r="G122" s="12"/>
      <c r="H122" s="12"/>
      <c r="I122" s="158"/>
      <c r="J122" s="167">
        <f>BK122</f>
        <v>0</v>
      </c>
      <c r="K122" s="12"/>
      <c r="L122" s="155"/>
      <c r="M122" s="160"/>
      <c r="N122" s="161"/>
      <c r="O122" s="161"/>
      <c r="P122" s="162">
        <f>SUM(P123:P125)</f>
        <v>0</v>
      </c>
      <c r="Q122" s="161"/>
      <c r="R122" s="162">
        <f>SUM(R123:R125)</f>
        <v>0</v>
      </c>
      <c r="S122" s="161"/>
      <c r="T122" s="163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6" t="s">
        <v>131</v>
      </c>
      <c r="AT122" s="164" t="s">
        <v>73</v>
      </c>
      <c r="AU122" s="164" t="s">
        <v>82</v>
      </c>
      <c r="AY122" s="156" t="s">
        <v>116</v>
      </c>
      <c r="BK122" s="165">
        <f>SUM(BK123:BK125)</f>
        <v>0</v>
      </c>
    </row>
    <row r="123" s="2" customFormat="1" ht="16.5" customHeight="1">
      <c r="A123" s="34"/>
      <c r="B123" s="168"/>
      <c r="C123" s="169" t="s">
        <v>82</v>
      </c>
      <c r="D123" s="169" t="s">
        <v>118</v>
      </c>
      <c r="E123" s="170" t="s">
        <v>214</v>
      </c>
      <c r="F123" s="171" t="s">
        <v>215</v>
      </c>
      <c r="G123" s="172" t="s">
        <v>216</v>
      </c>
      <c r="H123" s="173">
        <v>1</v>
      </c>
      <c r="I123" s="174"/>
      <c r="J123" s="175">
        <f>ROUND(I123*H123,2)</f>
        <v>0</v>
      </c>
      <c r="K123" s="176"/>
      <c r="L123" s="35"/>
      <c r="M123" s="177" t="s">
        <v>1</v>
      </c>
      <c r="N123" s="178" t="s">
        <v>39</v>
      </c>
      <c r="O123" s="73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1" t="s">
        <v>217</v>
      </c>
      <c r="AT123" s="181" t="s">
        <v>118</v>
      </c>
      <c r="AU123" s="181" t="s">
        <v>84</v>
      </c>
      <c r="AY123" s="15" t="s">
        <v>116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5" t="s">
        <v>82</v>
      </c>
      <c r="BK123" s="182">
        <f>ROUND(I123*H123,2)</f>
        <v>0</v>
      </c>
      <c r="BL123" s="15" t="s">
        <v>217</v>
      </c>
      <c r="BM123" s="181" t="s">
        <v>218</v>
      </c>
    </row>
    <row r="124" s="2" customFormat="1" ht="16.5" customHeight="1">
      <c r="A124" s="34"/>
      <c r="B124" s="168"/>
      <c r="C124" s="169" t="s">
        <v>127</v>
      </c>
      <c r="D124" s="169" t="s">
        <v>118</v>
      </c>
      <c r="E124" s="170" t="s">
        <v>219</v>
      </c>
      <c r="F124" s="171" t="s">
        <v>220</v>
      </c>
      <c r="G124" s="172" t="s">
        <v>216</v>
      </c>
      <c r="H124" s="173">
        <v>1</v>
      </c>
      <c r="I124" s="174"/>
      <c r="J124" s="175">
        <f>ROUND(I124*H124,2)</f>
        <v>0</v>
      </c>
      <c r="K124" s="176"/>
      <c r="L124" s="35"/>
      <c r="M124" s="177" t="s">
        <v>1</v>
      </c>
      <c r="N124" s="178" t="s">
        <v>39</v>
      </c>
      <c r="O124" s="73"/>
      <c r="P124" s="179">
        <f>O124*H124</f>
        <v>0</v>
      </c>
      <c r="Q124" s="179">
        <v>0</v>
      </c>
      <c r="R124" s="179">
        <f>Q124*H124</f>
        <v>0</v>
      </c>
      <c r="S124" s="179">
        <v>0</v>
      </c>
      <c r="T124" s="180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1" t="s">
        <v>217</v>
      </c>
      <c r="AT124" s="181" t="s">
        <v>118</v>
      </c>
      <c r="AU124" s="181" t="s">
        <v>84</v>
      </c>
      <c r="AY124" s="15" t="s">
        <v>116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5" t="s">
        <v>82</v>
      </c>
      <c r="BK124" s="182">
        <f>ROUND(I124*H124,2)</f>
        <v>0</v>
      </c>
      <c r="BL124" s="15" t="s">
        <v>217</v>
      </c>
      <c r="BM124" s="181" t="s">
        <v>221</v>
      </c>
    </row>
    <row r="125" s="2" customFormat="1" ht="16.5" customHeight="1">
      <c r="A125" s="34"/>
      <c r="B125" s="168"/>
      <c r="C125" s="169" t="s">
        <v>122</v>
      </c>
      <c r="D125" s="169" t="s">
        <v>118</v>
      </c>
      <c r="E125" s="170" t="s">
        <v>222</v>
      </c>
      <c r="F125" s="171" t="s">
        <v>223</v>
      </c>
      <c r="G125" s="172" t="s">
        <v>216</v>
      </c>
      <c r="H125" s="173">
        <v>1</v>
      </c>
      <c r="I125" s="174"/>
      <c r="J125" s="175">
        <f>ROUND(I125*H125,2)</f>
        <v>0</v>
      </c>
      <c r="K125" s="176"/>
      <c r="L125" s="35"/>
      <c r="M125" s="177" t="s">
        <v>1</v>
      </c>
      <c r="N125" s="178" t="s">
        <v>39</v>
      </c>
      <c r="O125" s="73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1" t="s">
        <v>217</v>
      </c>
      <c r="AT125" s="181" t="s">
        <v>118</v>
      </c>
      <c r="AU125" s="181" t="s">
        <v>84</v>
      </c>
      <c r="AY125" s="15" t="s">
        <v>116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5" t="s">
        <v>82</v>
      </c>
      <c r="BK125" s="182">
        <f>ROUND(I125*H125,2)</f>
        <v>0</v>
      </c>
      <c r="BL125" s="15" t="s">
        <v>217</v>
      </c>
      <c r="BM125" s="181" t="s">
        <v>224</v>
      </c>
    </row>
    <row r="126" s="12" customFormat="1" ht="22.8" customHeight="1">
      <c r="A126" s="12"/>
      <c r="B126" s="155"/>
      <c r="C126" s="12"/>
      <c r="D126" s="156" t="s">
        <v>73</v>
      </c>
      <c r="E126" s="166" t="s">
        <v>225</v>
      </c>
      <c r="F126" s="166" t="s">
        <v>226</v>
      </c>
      <c r="G126" s="12"/>
      <c r="H126" s="12"/>
      <c r="I126" s="158"/>
      <c r="J126" s="167">
        <f>BK126</f>
        <v>0</v>
      </c>
      <c r="K126" s="12"/>
      <c r="L126" s="155"/>
      <c r="M126" s="160"/>
      <c r="N126" s="161"/>
      <c r="O126" s="161"/>
      <c r="P126" s="162">
        <f>SUM(P127:P128)</f>
        <v>0</v>
      </c>
      <c r="Q126" s="161"/>
      <c r="R126" s="162">
        <f>SUM(R127:R128)</f>
        <v>0</v>
      </c>
      <c r="S126" s="161"/>
      <c r="T126" s="163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6" t="s">
        <v>131</v>
      </c>
      <c r="AT126" s="164" t="s">
        <v>73</v>
      </c>
      <c r="AU126" s="164" t="s">
        <v>82</v>
      </c>
      <c r="AY126" s="156" t="s">
        <v>116</v>
      </c>
      <c r="BK126" s="165">
        <f>SUM(BK127:BK128)</f>
        <v>0</v>
      </c>
    </row>
    <row r="127" s="2" customFormat="1" ht="16.5" customHeight="1">
      <c r="A127" s="34"/>
      <c r="B127" s="168"/>
      <c r="C127" s="169" t="s">
        <v>131</v>
      </c>
      <c r="D127" s="169" t="s">
        <v>118</v>
      </c>
      <c r="E127" s="170" t="s">
        <v>227</v>
      </c>
      <c r="F127" s="171" t="s">
        <v>226</v>
      </c>
      <c r="G127" s="172" t="s">
        <v>216</v>
      </c>
      <c r="H127" s="173">
        <v>1</v>
      </c>
      <c r="I127" s="174"/>
      <c r="J127" s="175">
        <f>ROUND(I127*H127,2)</f>
        <v>0</v>
      </c>
      <c r="K127" s="176"/>
      <c r="L127" s="35"/>
      <c r="M127" s="177" t="s">
        <v>1</v>
      </c>
      <c r="N127" s="178" t="s">
        <v>39</v>
      </c>
      <c r="O127" s="73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1" t="s">
        <v>217</v>
      </c>
      <c r="AT127" s="181" t="s">
        <v>118</v>
      </c>
      <c r="AU127" s="181" t="s">
        <v>84</v>
      </c>
      <c r="AY127" s="15" t="s">
        <v>116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5" t="s">
        <v>82</v>
      </c>
      <c r="BK127" s="182">
        <f>ROUND(I127*H127,2)</f>
        <v>0</v>
      </c>
      <c r="BL127" s="15" t="s">
        <v>217</v>
      </c>
      <c r="BM127" s="181" t="s">
        <v>228</v>
      </c>
    </row>
    <row r="128" s="2" customFormat="1" ht="16.5" customHeight="1">
      <c r="A128" s="34"/>
      <c r="B128" s="168"/>
      <c r="C128" s="169" t="s">
        <v>139</v>
      </c>
      <c r="D128" s="169" t="s">
        <v>118</v>
      </c>
      <c r="E128" s="170" t="s">
        <v>229</v>
      </c>
      <c r="F128" s="171" t="s">
        <v>230</v>
      </c>
      <c r="G128" s="172" t="s">
        <v>216</v>
      </c>
      <c r="H128" s="173">
        <v>1</v>
      </c>
      <c r="I128" s="174"/>
      <c r="J128" s="175">
        <f>ROUND(I128*H128,2)</f>
        <v>0</v>
      </c>
      <c r="K128" s="176"/>
      <c r="L128" s="35"/>
      <c r="M128" s="177" t="s">
        <v>1</v>
      </c>
      <c r="N128" s="178" t="s">
        <v>39</v>
      </c>
      <c r="O128" s="73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217</v>
      </c>
      <c r="AT128" s="181" t="s">
        <v>118</v>
      </c>
      <c r="AU128" s="181" t="s">
        <v>84</v>
      </c>
      <c r="AY128" s="15" t="s">
        <v>116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5" t="s">
        <v>82</v>
      </c>
      <c r="BK128" s="182">
        <f>ROUND(I128*H128,2)</f>
        <v>0</v>
      </c>
      <c r="BL128" s="15" t="s">
        <v>217</v>
      </c>
      <c r="BM128" s="181" t="s">
        <v>231</v>
      </c>
    </row>
    <row r="129" s="12" customFormat="1" ht="22.8" customHeight="1">
      <c r="A129" s="12"/>
      <c r="B129" s="155"/>
      <c r="C129" s="12"/>
      <c r="D129" s="156" t="s">
        <v>73</v>
      </c>
      <c r="E129" s="166" t="s">
        <v>232</v>
      </c>
      <c r="F129" s="166" t="s">
        <v>233</v>
      </c>
      <c r="G129" s="12"/>
      <c r="H129" s="12"/>
      <c r="I129" s="158"/>
      <c r="J129" s="167">
        <f>BK129</f>
        <v>0</v>
      </c>
      <c r="K129" s="12"/>
      <c r="L129" s="155"/>
      <c r="M129" s="160"/>
      <c r="N129" s="161"/>
      <c r="O129" s="161"/>
      <c r="P129" s="162">
        <f>P130</f>
        <v>0</v>
      </c>
      <c r="Q129" s="161"/>
      <c r="R129" s="162">
        <f>R130</f>
        <v>0</v>
      </c>
      <c r="S129" s="161"/>
      <c r="T129" s="163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6" t="s">
        <v>131</v>
      </c>
      <c r="AT129" s="164" t="s">
        <v>73</v>
      </c>
      <c r="AU129" s="164" t="s">
        <v>82</v>
      </c>
      <c r="AY129" s="156" t="s">
        <v>116</v>
      </c>
      <c r="BK129" s="165">
        <f>BK130</f>
        <v>0</v>
      </c>
    </row>
    <row r="130" s="2" customFormat="1" ht="16.5" customHeight="1">
      <c r="A130" s="34"/>
      <c r="B130" s="168"/>
      <c r="C130" s="169" t="s">
        <v>145</v>
      </c>
      <c r="D130" s="169" t="s">
        <v>118</v>
      </c>
      <c r="E130" s="170" t="s">
        <v>234</v>
      </c>
      <c r="F130" s="171" t="s">
        <v>235</v>
      </c>
      <c r="G130" s="172" t="s">
        <v>216</v>
      </c>
      <c r="H130" s="173">
        <v>6</v>
      </c>
      <c r="I130" s="174"/>
      <c r="J130" s="175">
        <f>ROUND(I130*H130,2)</f>
        <v>0</v>
      </c>
      <c r="K130" s="176"/>
      <c r="L130" s="35"/>
      <c r="M130" s="194" t="s">
        <v>1</v>
      </c>
      <c r="N130" s="195" t="s">
        <v>39</v>
      </c>
      <c r="O130" s="196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1" t="s">
        <v>217</v>
      </c>
      <c r="AT130" s="181" t="s">
        <v>118</v>
      </c>
      <c r="AU130" s="181" t="s">
        <v>84</v>
      </c>
      <c r="AY130" s="15" t="s">
        <v>116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5" t="s">
        <v>82</v>
      </c>
      <c r="BK130" s="182">
        <f>ROUND(I130*H130,2)</f>
        <v>0</v>
      </c>
      <c r="BL130" s="15" t="s">
        <v>217</v>
      </c>
      <c r="BM130" s="181" t="s">
        <v>236</v>
      </c>
    </row>
    <row r="131" s="2" customFormat="1" ht="6.96" customHeight="1">
      <c r="A131" s="34"/>
      <c r="B131" s="56"/>
      <c r="C131" s="57"/>
      <c r="D131" s="57"/>
      <c r="E131" s="57"/>
      <c r="F131" s="57"/>
      <c r="G131" s="57"/>
      <c r="H131" s="57"/>
      <c r="I131" s="57"/>
      <c r="J131" s="57"/>
      <c r="K131" s="57"/>
      <c r="L131" s="35"/>
      <c r="M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</sheetData>
  <autoFilter ref="C119:K13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2025-01-09T13:02:33Z</dcterms:created>
  <dcterms:modified xsi:type="dcterms:W3CDTF">2025-01-09T13:02:36Z</dcterms:modified>
</cp:coreProperties>
</file>