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62 - Pěšiny v Juventském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'62 - Pěšiny v Juventském ...'!$C$119:$K$216</definedName>
    <definedName name="_xlnm.Print_Area" localSheetId="1">'62 - Pěšiny v Juventském ...'!$C$4:$J$76,'62 - Pěšiny v Juventském ...'!$C$82:$J$103,'62 - Pěšiny v Juventském ...'!$C$109:$K$216</definedName>
    <definedName name="_xlnm.Print_Titles" localSheetId="1">'62 - Pěšiny v Juventském 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T168"/>
  <c r="R169"/>
  <c r="R168"/>
  <c r="P169"/>
  <c r="P168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J117"/>
  <c r="J116"/>
  <c r="F116"/>
  <c r="F114"/>
  <c r="E112"/>
  <c r="J90"/>
  <c r="J89"/>
  <c r="F89"/>
  <c r="F87"/>
  <c r="E85"/>
  <c r="J16"/>
  <c r="E16"/>
  <c r="F90"/>
  <c r="J15"/>
  <c r="J10"/>
  <c r="J114"/>
  <c i="1" r="L90"/>
  <c r="AM90"/>
  <c r="AM89"/>
  <c r="L89"/>
  <c r="AM87"/>
  <c r="L87"/>
  <c r="L85"/>
  <c r="L84"/>
  <c i="2" r="BK134"/>
  <c r="BK160"/>
  <c r="BK165"/>
  <c r="BK176"/>
  <c r="BK146"/>
  <c r="J206"/>
  <c r="J179"/>
  <c r="J176"/>
  <c r="J200"/>
  <c i="1" r="AS94"/>
  <c i="2" r="BK209"/>
  <c r="J130"/>
  <c r="BK140"/>
  <c r="BK151"/>
  <c r="BK179"/>
  <c r="BK123"/>
  <c r="J189"/>
  <c r="J160"/>
  <c r="J183"/>
  <c r="J186"/>
  <c r="BK183"/>
  <c r="J193"/>
  <c r="BK206"/>
  <c r="J126"/>
  <c r="BK193"/>
  <c r="J197"/>
  <c r="J140"/>
  <c r="BK186"/>
  <c r="BK130"/>
  <c r="BK126"/>
  <c r="BK197"/>
  <c r="BK200"/>
  <c r="J123"/>
  <c r="J173"/>
  <c r="J169"/>
  <c r="J151"/>
  <c r="BK169"/>
  <c r="BK156"/>
  <c r="J156"/>
  <c r="BK214"/>
  <c r="J211"/>
  <c r="J214"/>
  <c r="J146"/>
  <c r="J165"/>
  <c r="J134"/>
  <c r="BK211"/>
  <c r="BK189"/>
  <c r="J209"/>
  <c r="BK173"/>
  <c r="F32"/>
  <c l="1" r="T182"/>
  <c r="BK122"/>
  <c r="J122"/>
  <c r="J96"/>
  <c r="P196"/>
  <c r="P122"/>
  <c r="P172"/>
  <c r="T196"/>
  <c r="BK182"/>
  <c r="J182"/>
  <c r="J99"/>
  <c r="BK196"/>
  <c r="J196"/>
  <c r="J100"/>
  <c r="P205"/>
  <c r="P204"/>
  <c r="R122"/>
  <c r="R121"/>
  <c r="BK172"/>
  <c r="J172"/>
  <c r="J98"/>
  <c r="R172"/>
  <c r="R182"/>
  <c r="R196"/>
  <c r="R205"/>
  <c r="R204"/>
  <c r="T122"/>
  <c r="T121"/>
  <c r="T120"/>
  <c r="T172"/>
  <c r="P182"/>
  <c r="BK205"/>
  <c r="BK204"/>
  <c r="J204"/>
  <c r="J101"/>
  <c r="T205"/>
  <c r="T204"/>
  <c r="BK168"/>
  <c r="J168"/>
  <c r="J97"/>
  <c r="BE209"/>
  <c r="BE140"/>
  <c r="BE206"/>
  <c r="BE211"/>
  <c r="J87"/>
  <c r="BE169"/>
  <c r="BE214"/>
  <c r="BE151"/>
  <c r="BE197"/>
  <c r="BE200"/>
  <c r="BE146"/>
  <c r="BE165"/>
  <c r="BE193"/>
  <c r="F117"/>
  <c r="BE134"/>
  <c r="BE160"/>
  <c r="BE186"/>
  <c r="BE179"/>
  <c r="BE189"/>
  <c r="BE130"/>
  <c r="BE173"/>
  <c r="BE183"/>
  <c r="BE126"/>
  <c r="BE176"/>
  <c i="1" r="BA95"/>
  <c i="2" r="BE123"/>
  <c r="BE156"/>
  <c r="F33"/>
  <c i="1" r="BB95"/>
  <c r="BB94"/>
  <c r="AX94"/>
  <c i="2" r="F34"/>
  <c i="1" r="BC95"/>
  <c r="BC94"/>
  <c r="AY94"/>
  <c i="2" r="J32"/>
  <c i="1" r="AW95"/>
  <c i="2" r="F35"/>
  <c i="1" r="BD95"/>
  <c r="BD94"/>
  <c r="W33"/>
  <c r="BA94"/>
  <c r="AW94"/>
  <c r="AK30"/>
  <c i="2" l="1" r="R120"/>
  <c r="P121"/>
  <c r="P120"/>
  <c i="1" r="AU95"/>
  <c i="2" r="J205"/>
  <c r="J102"/>
  <c r="BK121"/>
  <c r="BK120"/>
  <c r="J120"/>
  <c r="J94"/>
  <c i="1" r="AU94"/>
  <c r="W30"/>
  <c r="W32"/>
  <c r="W31"/>
  <c i="2" r="F31"/>
  <c i="1" r="AZ95"/>
  <c r="AZ94"/>
  <c r="AV94"/>
  <c r="AK29"/>
  <c i="2" r="J31"/>
  <c i="1" r="AV95"/>
  <c r="AT95"/>
  <c i="2" l="1" r="J121"/>
  <c r="J95"/>
  <c r="J28"/>
  <c i="1" r="AG95"/>
  <c r="AG94"/>
  <c r="AK26"/>
  <c r="AK35"/>
  <c r="W29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<sst xmlns="http://schemas.openxmlformats.org/spreadsheetml/2006/main">
  <si>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</si>
  <si>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</si>
  <si>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</si>
  <si>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</si>
  <si>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{70392ab2-93fc-497b-81c1-331d60e28b77}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</si>
  <si>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</si>
  <si>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</si>
  <si>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</si>
  <si>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</si>
  <si>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</si>
  <si>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</si>
  <si>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</si>
  <si>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</si>
  <si>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</si>
  <si>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</si>
  <si>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</si>
  <si>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</si>
  <si>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Pěšiny v Juventském lese</t>
  </si>
  <si>
    <t>KSO:</t>
  </si>
  <si>
    <t>CC-CZ:</t>
  </si>
  <si>
    <t>Místo:</t>
  </si>
  <si>
    <t>k.ú. Milovice nad Labem</t>
  </si>
  <si>
    <t>Datum:</t>
  </si>
  <si>
    <t>17. 8. 2025</t>
  </si>
  <si>
    <t>Zadavatel:</t>
  </si>
  <si>
    <t>IČ:</t>
  </si>
  <si>
    <t>město Milovice</t>
  </si>
  <si>
    <t>DIČ:</t>
  </si>
  <si>
    <t>Uchazeč:</t>
  </si>
  <si>
    <t>Vyplň údaj</t>
  </si>
  <si>
    <t>Projektant:</t>
  </si>
  <si>
    <t>Ing. Hybášek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</si>
  <si>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</si>
  <si>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</si>
  <si>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</si>
  <si>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</si>
  <si>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</si>
  <si>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</si>
  <si>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</si>
  <si>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</si>
  <si>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</si>
  <si>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</si>
  <si>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</si>
  <si>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</si>
  <si>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</si>
  <si>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</si>
  <si>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</si>
  <si>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</si>
  <si>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</si>
  <si>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</si>
  <si>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</si>
  <si>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</si>
  <si>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</si>
  <si>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</si>
  <si>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</si>
  <si>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</si>
  <si>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</si>
  <si>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</si>
  <si>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</si>
  <si>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</si>
  <si>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</si>
  <si>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</si>
  <si>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</si>
  <si>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</si>
  <si>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</si>
  <si>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</si>
  <si>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</si>
  <si>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</si>
  <si>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</si>
  <si>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</si>
  <si>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</si>
  <si>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</si>
  <si>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</si>
  <si>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</si>
  <si>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</si>
  <si>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</si>
  <si>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</si>
  <si>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</si>
  <si>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</si>
  <si>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</si>
  <si>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</si>
  <si>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</si>
  <si>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</si>
  <si>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</si>
  <si>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</si>
  <si>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</si>
  <si>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</si>
  <si>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</si>
  <si>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</si>
  <si>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</si>
  <si>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</si>
  <si>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</si>
  <si>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</si>
  <si>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</si>
  <si>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</si>
  <si>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</si>
  <si>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</si>
  <si>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</si>
  <si>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</si>
  <si>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</si>
  <si>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</si>
  <si>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</si>
  <si>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</si>
  <si>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</si>
  <si>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</si>
  <si>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</si>
  <si>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</si>
  <si>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</si>
  <si>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</si>
  <si>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</si>
  <si>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</si>
  <si>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</si>
  <si>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</si>
  <si>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</si>
  <si>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</si>
  <si>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129911121</t>
  </si>
  <si>
    <t>Bourání zdiva z betonu prostého neprokládaného v odkopávkách nebo prokopávkách ručně</t>
  </si>
  <si>
    <t>m3</t>
  </si>
  <si>
    <t>CS ÚRS 2025 02</t>
  </si>
  <si>
    <t>4</t>
  </si>
  <si>
    <t>-833463195</t>
  </si>
  <si>
    <t>PP</t>
  </si>
  <si>
    <t>Bourání konstrukcí v odkopávkách a prokopávkách ručně s přemístěním suti na hromady na vzdálenost do 20 m nebo s naložením na dopravní prostředek z betonu prostého neprokládaného</t>
  </si>
  <si>
    <t>Online PSC</t>
  </si>
  <si>
    <t>https://podminky.urs.cz/item/CS_URS_2025_02/129911121</t>
  </si>
  <si>
    <t>131213701</t>
  </si>
  <si>
    <t>Hloubení nezapažených jam v soudržných horninách třídy těžitelnosti I skupiny 3 ručně</t>
  </si>
  <si>
    <t>-625258861</t>
  </si>
  <si>
    <t>Hloubení nezapažených jam ručně s urovnáním dna do předepsaného profilu a spádu v hornině třídy těžitelnosti I skupiny 3 soudržných</t>
  </si>
  <si>
    <t>https://podminky.urs.cz/item/CS_URS_2025_02/131213701</t>
  </si>
  <si>
    <t>VV</t>
  </si>
  <si>
    <t>866,7*0,05 'Přepočtené koeficientem množství</t>
  </si>
  <si>
    <t>3</t>
  </si>
  <si>
    <t>131251105</t>
  </si>
  <si>
    <t>Hloubení jam nezapažených v hornině třídy těžitelnosti I skupiny 3 objemu do 1000 m3 strojně</t>
  </si>
  <si>
    <t>-634135285</t>
  </si>
  <si>
    <t>Hloubení nezapažených jam a zářezů strojně s urovnáním dna do předepsaného profilu a spádu v hornině třídy těžitelnosti I skupiny 3 přes 500 do 1 000 m3</t>
  </si>
  <si>
    <t>https://podminky.urs.cz/item/CS_URS_2025_02/131251105</t>
  </si>
  <si>
    <t>866,7*0,95 'Přepočtené koeficientem množství</t>
  </si>
  <si>
    <t>162351104</t>
  </si>
  <si>
    <t>Vodorovné přemístění přes 500 do 1000 m výkopku/sypaniny z horniny třídy těžitelnosti I skupiny 1 až 3</t>
  </si>
  <si>
    <t>1864066993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</si>
  <si>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</si>
  <si>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https://podminky.urs.cz/item/CS_URS_2025_02/162351104</t>
  </si>
  <si>
    <t>P</t>
  </si>
  <si>
    <t>Poznámka k položce:_x000d_
Naložení je započítáno v rámci položky výkopu 131251105</t>
  </si>
  <si>
    <t>866,700*0,7 "celk. objem*70%"</t>
  </si>
  <si>
    <t>Součet</t>
  </si>
  <si>
    <t>5</t>
  </si>
  <si>
    <t>162751117</t>
  </si>
  <si>
    <t>Vodorovné přemístění přes 9 000 do 10000 m výkopku/sypaniny z horniny třídy těžitelnosti I skupiny 1 až 3</t>
  </si>
  <si>
    <t>-966917036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</si>
  <si>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</si>
  <si>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</si>
  <si>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866,700*0,3 "celk. objem*30%"</t>
  </si>
  <si>
    <t>6</t>
  </si>
  <si>
    <t>167111101</t>
  </si>
  <si>
    <t>Nakládání výkopku z hornin třídy těžitelnosti I skupiny 1 až 3 ručně</t>
  </si>
  <si>
    <t>-650960465</t>
  </si>
  <si>
    <t>Nakládání, skládání a překládání neulehlého výkopku nebo sypaniny ručně nakládání, z hornin třídy těžitelnosti I, skupiny 1 až 3</t>
  </si>
  <si>
    <t>https://podminky.urs.cz/item/CS_URS_2025_02/167111101</t>
  </si>
  <si>
    <t>Poznámka k položce:_x000d_
Pouze pro ruční výkop - pro výkop prováděný strojně je naložení v rámci výkopu 131251105</t>
  </si>
  <si>
    <t>7</t>
  </si>
  <si>
    <t>171251201</t>
  </si>
  <si>
    <t>Uložení sypaniny na skládky nebo meziskládky</t>
  </si>
  <si>
    <t>878369526</t>
  </si>
  <si>
    <t>Uložení sypaniny na skládky nebo meziskládky bez hutnění s upravením uložené sypaniny do předepsaného tvaru</t>
  </si>
  <si>
    <t>https://podminky.urs.cz/item/CS_URS_2025_02/171251201</t>
  </si>
  <si>
    <t>8</t>
  </si>
  <si>
    <t>171201231</t>
  </si>
  <si>
    <t>Poplatek za uložení zeminy a kamení na recyklační skládce (skládkovné) kód odpadu 17 05 04</t>
  </si>
  <si>
    <t>t</t>
  </si>
  <si>
    <t>1778507451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</si>
  <si>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</si>
  <si>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</si>
  <si>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260,01*1,8 'Přepočtené koeficientem množství</t>
  </si>
  <si>
    <t>9</t>
  </si>
  <si>
    <t>181006114</t>
  </si>
  <si>
    <t>Rozprostření zemin tl vrstvy do 0,3 m schopných zúrodnění v rovině a sklonu do 1:5</t>
  </si>
  <si>
    <t>m2</t>
  </si>
  <si>
    <t>1564242985</t>
  </si>
  <si>
    <t>Rozprostření zemin schopných zúrodnění v rovině a ve sklonu do 1:5, tloušťka vrstvy přes 0,20 do 0,30 m</t>
  </si>
  <si>
    <t>https://podminky.urs.cz/item/CS_URS_2025_02/181006114</t>
  </si>
  <si>
    <t>(866,700*0,7)/0,3 "(celk. objem*70%)/tl.vrstvy"</t>
  </si>
  <si>
    <t>10</t>
  </si>
  <si>
    <t>181951112</t>
  </si>
  <si>
    <t>Úprava pláně v hornině třídy těžitelnosti I skupiny 1 až 3 se zhutněním strojně</t>
  </si>
  <si>
    <t>-1174193134</t>
  </si>
  <si>
    <t>Úprava pláně vyrovnáním výškových rozdílů strojně v hornině třídy těžitelnosti I, skupiny 1 až 3 se zhutněním</t>
  </si>
  <si>
    <t>https://podminky.urs.cz/item/CS_URS_2025_02/181951112</t>
  </si>
  <si>
    <t>Zakládání</t>
  </si>
  <si>
    <t>11</t>
  </si>
  <si>
    <t>212752401</t>
  </si>
  <si>
    <t>Trativod z drenážních trubek korugovaných PE-HD SN 8 perforace 360° včetně lože otevřený výkop DN 100 pro liniové stavby</t>
  </si>
  <si>
    <t>m</t>
  </si>
  <si>
    <t>1624250284</t>
  </si>
  <si>
    <t>Trativody z drenážních trubek pro liniové stavby a komunikace se zřízením štěrkového lože pod trubky a s jejich obsypem v otevřeném výkopu trubka korugovaná sendvičová PE-HD SN 8 celoperforovaná 360° DN 100</t>
  </si>
  <si>
    <t>https://podminky.urs.cz/item/CS_URS_2025_02/212752401</t>
  </si>
  <si>
    <t>Komunikace pozemní</t>
  </si>
  <si>
    <t>564771111</t>
  </si>
  <si>
    <t>Podklad nebo kryt z kameniva hrubého drceného vel. 32-63 mm plochy přes 100 m2 tl 250 mm</t>
  </si>
  <si>
    <t>541194073</t>
  </si>
  <si>
    <t>Podklad nebo kryt z kameniva hrubého drceného vel. 32-63 mm s rozprostřením a zhutněním plochy přes 100 m2, po zhutnění tl. 250 mm</t>
  </si>
  <si>
    <t>https://podminky.urs.cz/item/CS_URS_2025_02/564771111</t>
  </si>
  <si>
    <t>13</t>
  </si>
  <si>
    <t>564732111</t>
  </si>
  <si>
    <t>Podklad z vibrovaného štěrku VŠ tl 100 mm</t>
  </si>
  <si>
    <t>522963283</t>
  </si>
  <si>
    <t>Podklad nebo kryt z vibrovaného štěrku VŠ s rozprostřením, vlhčením a zhutněním, po zhutnění tl. 100 mm</t>
  </si>
  <si>
    <t>https://podminky.urs.cz/item/CS_URS_2025_02/564732111</t>
  </si>
  <si>
    <t>14</t>
  </si>
  <si>
    <t>571907116</t>
  </si>
  <si>
    <t>Posyp krytu kamenivem drceným nebo těženým přes 55 do 60 kg/m2</t>
  </si>
  <si>
    <t>-1679922602</t>
  </si>
  <si>
    <t>Posyp podkladu nebo krytu s rozprostřením a zhutněním kamenivem drceným nebo těženým, v množství přes 55 do 60 kg/m2</t>
  </si>
  <si>
    <t>https://podminky.urs.cz/item/CS_URS_2025_02/571907116</t>
  </si>
  <si>
    <t>997</t>
  </si>
  <si>
    <t>Přesun sutě</t>
  </si>
  <si>
    <t>15</t>
  </si>
  <si>
    <t>997013211</t>
  </si>
  <si>
    <t>Vnitrostaveništní doprava suti a vybouraných hmot pro budovy v do 6 m ručně</t>
  </si>
  <si>
    <t>253752398</t>
  </si>
  <si>
    <t>Vnitrostaveništní doprava suti a vybouraných hmot vodorovně do 50 m s naložením ručně pro budovy a haly výšky do 6 m</t>
  </si>
  <si>
    <t>https://podminky.urs.cz/item/CS_URS_2025_02/997013211</t>
  </si>
  <si>
    <t>16</t>
  </si>
  <si>
    <t>997013501</t>
  </si>
  <si>
    <t>Odvoz suti a vybouraných hmot na skládku nebo meziskládku do 1 km se složením</t>
  </si>
  <si>
    <t>1874760522</t>
  </si>
  <si>
    <t>Odvoz suti a vybouraných hmot na skládku nebo meziskládku se složením, na vzdálenost do 1 km</t>
  </si>
  <si>
    <t>https://podminky.urs.cz/item/CS_URS_2025_02/997013501</t>
  </si>
  <si>
    <t>17</t>
  </si>
  <si>
    <t>997013509</t>
  </si>
  <si>
    <t>Příplatek k odvozu suti a vybouraných hmot na skládku ZKD 1 km přes 1 km</t>
  </si>
  <si>
    <t>378066740</t>
  </si>
  <si>
    <t>Odvoz suti a vybouraných hmot na skládku nebo meziskládku se složením, na vzdálenost Příplatek k ceně za každý další i započatý 1 km přes 1 km</t>
  </si>
  <si>
    <t>https://podminky.urs.cz/item/CS_URS_2025_02/997013509</t>
  </si>
  <si>
    <t>2,4*19 'Přepočtené koeficientem množství</t>
  </si>
  <si>
    <t>18</t>
  </si>
  <si>
    <t>997013861</t>
  </si>
  <si>
    <t>Poplatek za uložení stavebního odpadu na recyklační skládce (skládkovné) z prostého betonu kód odpadu 17 01 01</t>
  </si>
  <si>
    <t>434420392</t>
  </si>
  <si>
    <t>Poplatek za uložení stavebního odpadu na recyklační skládce (skládkovné) z prostého betonu zatříděného do Katalogu odpadů pod kódem 17 01 01</t>
  </si>
  <si>
    <t>https://podminky.urs.cz/item/CS_URS_2025_02/997013861</t>
  </si>
  <si>
    <t>998</t>
  </si>
  <si>
    <t>Přesun hmot</t>
  </si>
  <si>
    <t>19</t>
  </si>
  <si>
    <t>998225111</t>
  </si>
  <si>
    <t>Přesun hmot pro pozemní komunikace s krytem z kamene, monolitickým betonovým nebo živičným</t>
  </si>
  <si>
    <t>2041905123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</si>
  <si>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</si>
  <si>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</si>
  <si>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20</t>
  </si>
  <si>
    <t>998225191</t>
  </si>
  <si>
    <t>Příplatek k přesunu hmot pro pozemní komunikace s krytem z kamene, živičným, betonovým do 1000 m</t>
  </si>
  <si>
    <t>-314094753</t>
  </si>
  <si>
    <t>Přesun hmot pro komunikace s krytem z kameniva, monolitickým betonovým nebo živičným Příplatek k ceně za zvětšený přesun přes vymezenou vodorovnou dopravní vzdálenost do 1000 m</t>
  </si>
  <si>
    <t>https://podminky.urs.cz/item/CS_URS_2025_02/998225191</t>
  </si>
  <si>
    <t>1904,442*0,4 'Přepočtené koeficientem množství</t>
  </si>
  <si>
    <t>PSV</t>
  </si>
  <si>
    <t>Práce a dodávky PSV</t>
  </si>
  <si>
    <t>762</t>
  </si>
  <si>
    <t>Konstrukce tesařské</t>
  </si>
  <si>
    <t>762733260</t>
  </si>
  <si>
    <t>Montáž prostorové vázané kce pomocí tesařských spojů a ocelových spojek z kulatiny průřezové pl přes 600 cm2</t>
  </si>
  <si>
    <t>-1438738067</t>
  </si>
  <si>
    <t>Montáž prostorových vázaných konstrukcí z kulatiny nebo z půlkulatiny pomocí tesařských spojů s vyztužením ocelovými spojkami (spojky ve specifikaci) průřezové plochy přes 600 cm2</t>
  </si>
  <si>
    <t>https://podminky.urs.cz/item/CS_URS_2025_02/762733260</t>
  </si>
  <si>
    <t>22</t>
  </si>
  <si>
    <t>M</t>
  </si>
  <si>
    <t>6055610R</t>
  </si>
  <si>
    <t>kulatina odkorněná pro stupně dub průměru 250mm</t>
  </si>
  <si>
    <t>32</t>
  </si>
  <si>
    <t>1570152236</t>
  </si>
  <si>
    <t>23</t>
  </si>
  <si>
    <t>13021015</t>
  </si>
  <si>
    <t>tyč ocelová kruhová žebírková DIN 488 jakost B500B (10 505) výztuž do betonu D 16mm</t>
  </si>
  <si>
    <t>-900378966</t>
  </si>
  <si>
    <t>48*0,0016 'Přepočtené koeficientem množství</t>
  </si>
  <si>
    <t>24</t>
  </si>
  <si>
    <t>998762121</t>
  </si>
  <si>
    <t>Přesun hmot tonážní pro kce tesařské ruční v objektech v do 6 m</t>
  </si>
  <si>
    <t>-592832073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</si>
  <si>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</si>
  <si>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https://podminky.urs.cz/item/CS_URS_2025_02/998762121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</si>
</sst>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62890" cy="2628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62890" cy="2628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9911121" TargetMode="External" /><Relationship Id="rId2" Type="http://schemas.openxmlformats.org/officeDocument/2006/relationships/hyperlink" Target="https://podminky.urs.cz/item/CS_URS_2025_02/131213701" TargetMode="External" /><Relationship Id="rId3" Type="http://schemas.openxmlformats.org/officeDocument/2006/relationships/hyperlink" Target="https://podminky.urs.cz/item/CS_URS_2025_02/131251105" TargetMode="External" /><Relationship Id="rId4" Type="http://schemas.openxmlformats.org/officeDocument/2006/relationships/hyperlink" Target="https://podminky.urs.cz/item/CS_URS_2025_02/162351104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7111101" TargetMode="External" /><Relationship Id="rId7" Type="http://schemas.openxmlformats.org/officeDocument/2006/relationships/hyperlink" Target="https://podminky.urs.cz/item/CS_URS_2025_02/1712512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81006114" TargetMode="External" /><Relationship Id="rId10" Type="http://schemas.openxmlformats.org/officeDocument/2006/relationships/hyperlink" Target="https://podminky.urs.cz/item/CS_URS_2025_02/181951112" TargetMode="External" /><Relationship Id="rId11" Type="http://schemas.openxmlformats.org/officeDocument/2006/relationships/hyperlink" Target="https://podminky.urs.cz/item/CS_URS_2025_02/212752401" TargetMode="External" /><Relationship Id="rId12" Type="http://schemas.openxmlformats.org/officeDocument/2006/relationships/hyperlink" Target="https://podminky.urs.cz/item/CS_URS_2025_02/564771111" TargetMode="External" /><Relationship Id="rId13" Type="http://schemas.openxmlformats.org/officeDocument/2006/relationships/hyperlink" Target="https://podminky.urs.cz/item/CS_URS_2025_02/564732111" TargetMode="External" /><Relationship Id="rId14" Type="http://schemas.openxmlformats.org/officeDocument/2006/relationships/hyperlink" Target="https://podminky.urs.cz/item/CS_URS_2025_02/571907116" TargetMode="External" /><Relationship Id="rId15" Type="http://schemas.openxmlformats.org/officeDocument/2006/relationships/hyperlink" Target="https://podminky.urs.cz/item/CS_URS_2025_02/997013211" TargetMode="External" /><Relationship Id="rId16" Type="http://schemas.openxmlformats.org/officeDocument/2006/relationships/hyperlink" Target="https://podminky.urs.cz/item/CS_URS_2025_02/997013501" TargetMode="External" /><Relationship Id="rId17" Type="http://schemas.openxmlformats.org/officeDocument/2006/relationships/hyperlink" Target="https://podminky.urs.cz/item/CS_URS_2025_02/997013509" TargetMode="External" /><Relationship Id="rId18" Type="http://schemas.openxmlformats.org/officeDocument/2006/relationships/hyperlink" Target="https://podminky.urs.cz/item/CS_URS_2025_02/997013861" TargetMode="External" /><Relationship Id="rId19" Type="http://schemas.openxmlformats.org/officeDocument/2006/relationships/hyperlink" Target="https://podminky.urs.cz/item/CS_URS_2025_02/998225111" TargetMode="External" /><Relationship Id="rId20" Type="http://schemas.openxmlformats.org/officeDocument/2006/relationships/hyperlink" Target="https://podminky.urs.cz/item/CS_URS_2025_02/998225191" TargetMode="External" /><Relationship Id="rId21" Type="http://schemas.openxmlformats.org/officeDocument/2006/relationships/hyperlink" Target="https://podminky.urs.cz/item/CS_URS_2025_02/762733260" TargetMode="External" /><Relationship Id="rId22" Type="http://schemas.openxmlformats.org/officeDocument/2006/relationships/hyperlink" Target="https://podminky.urs.cz/item/CS_URS_2025_02/998762121" TargetMode="External" /><Relationship Id="rId2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710938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421875" style="1" customWidth="1"/>
    <col min="35" max="35" width="40.85156" style="1" customWidth="1"/>
    <col min="36" max="36" width="2.574219" style="1" customWidth="1"/>
    <col min="37" max="37" width="2.574219" style="1" customWidth="1"/>
    <col min="38" max="38" width="8.710938" style="1" customWidth="1"/>
    <col min="39" max="39" width="3.421875" style="1" customWidth="1"/>
    <col min="40" max="40" width="14.00391" style="1" customWidth="1"/>
    <col min="41" max="41" width="7.851563" style="1" customWidth="1"/>
    <col min="42" max="42" width="4.421875" style="1" customWidth="1"/>
    <col min="43" max="43" width="16.42188" style="1" hidden="1" customWidth="1"/>
    <col min="44" max="44" width="14.42188" style="1" customWidth="1"/>
    <col min="45" max="45" width="27.14063" style="1" hidden="1" customWidth="1"/>
    <col min="46" max="46" width="27.14063" style="1" hidden="1" customWidth="1"/>
    <col min="47" max="47" width="27.14063" style="1" hidden="1" customWidth="1"/>
    <col min="48" max="48" width="22.85156" style="1" hidden="1" customWidth="1"/>
    <col min="49" max="49" width="22.85156" style="1" hidden="1" customWidth="1"/>
    <col min="50" max="50" width="26.28125" style="1" hidden="1" customWidth="1"/>
    <col min="51" max="51" width="26.28125" style="1" hidden="1" customWidth="1"/>
    <col min="52" max="52" width="22.85156" style="1" hidden="1" customWidth="1"/>
    <col min="53" max="53" width="20.14063" style="1" hidden="1" customWidth="1"/>
    <col min="54" max="54" width="26.28125" style="1" hidden="1" customWidth="1"/>
    <col min="55" max="55" width="22.85156" style="1" hidden="1" customWidth="1"/>
    <col min="56" max="56" width="20.14063" style="1" hidden="1" customWidth="1"/>
    <col min="57" max="57" width="70.00391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26</v>
      </c>
      <c r="AK11" s="30" t="s">
        <v>27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28</v>
      </c>
      <c r="AK13" s="30" t="s">
        <v>25</v>
      </c>
      <c r="AN13" s="32" t="s">
        <v>29</v>
      </c>
      <c r="AR13" s="20"/>
      <c r="BE13" s="29"/>
      <c r="BS13" s="17" t="s">
        <v>6</v>
      </c>
    </row>
    <row r="14">
      <c r="B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N14" s="32" t="s">
        <v>29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30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31</v>
      </c>
      <c r="AK17" s="30" t="s">
        <v>27</v>
      </c>
      <c r="AN17" s="25" t="s">
        <v>1</v>
      </c>
      <c r="AR17" s="20"/>
      <c r="BE17" s="29"/>
      <c r="BS17" s="17" t="s">
        <v>32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33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31</v>
      </c>
      <c r="AK20" s="30" t="s">
        <v>27</v>
      </c>
      <c r="AN20" s="25" t="s">
        <v>1</v>
      </c>
      <c r="AR20" s="20"/>
      <c r="BE20" s="29"/>
      <c r="BS20" s="17" t="s">
        <v>32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34</v>
      </c>
      <c r="AR22" s="20"/>
      <c r="BE22" s="29"/>
    </row>
    <row r="23" s="1" customFormat="1" ht="14.64407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36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37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38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39</v>
      </c>
      <c r="E29" s="3"/>
      <c r="F29" s="30" t="s">
        <v>40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41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42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43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44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46</v>
      </c>
      <c r="U35" s="48"/>
      <c r="V35" s="48"/>
      <c r="W35" s="48"/>
      <c r="X35" s="50" t="s">
        <v>47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48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49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50</v>
      </c>
      <c r="AI60" s="39"/>
      <c r="AJ60" s="39"/>
      <c r="AK60" s="39"/>
      <c r="AL60" s="39"/>
      <c r="AM60" s="56" t="s">
        <v>51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53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50</v>
      </c>
      <c r="AI75" s="39"/>
      <c r="AJ75" s="39"/>
      <c r="AK75" s="39"/>
      <c r="AL75" s="39"/>
      <c r="AM75" s="56" t="s">
        <v>51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62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Pěšiny v Juventském lese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k.ú. Milovice nad Labem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17. 8. 2025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4.60339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město Milovice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30</v>
      </c>
      <c r="AJ89" s="36"/>
      <c r="AK89" s="36"/>
      <c r="AL89" s="36"/>
      <c r="AM89" s="68" t="str">
        <f>IF(E17="","",E17)</f>
        <v>Ing. Hybášek</v>
      </c>
      <c r="AN89" s="4"/>
      <c r="AO89" s="4"/>
      <c r="AP89" s="4"/>
      <c r="AQ89" s="36"/>
      <c r="AR89" s="37"/>
      <c r="AS89" s="69" t="s">
        <v>55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4.60339" customHeight="1">
      <c r="A90" s="36"/>
      <c r="B90" s="37"/>
      <c r="C90" s="30" t="s">
        <v>28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33</v>
      </c>
      <c r="AJ90" s="36"/>
      <c r="AK90" s="36"/>
      <c r="AL90" s="36"/>
      <c r="AM90" s="68" t="str">
        <f>IF(E20="","",E20)</f>
        <v>Ing. Hybášek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56</v>
      </c>
      <c r="D92" s="78"/>
      <c r="E92" s="78"/>
      <c r="F92" s="78"/>
      <c r="G92" s="78"/>
      <c r="H92" s="79"/>
      <c r="I92" s="80" t="s">
        <v>57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58</v>
      </c>
      <c r="AH92" s="78"/>
      <c r="AI92" s="78"/>
      <c r="AJ92" s="78"/>
      <c r="AK92" s="78"/>
      <c r="AL92" s="78"/>
      <c r="AM92" s="78"/>
      <c r="AN92" s="80" t="s">
        <v>59</v>
      </c>
      <c r="AO92" s="78"/>
      <c r="AP92" s="82"/>
      <c r="AQ92" s="83" t="s">
        <v>60</v>
      </c>
      <c r="AR92" s="37"/>
      <c r="AS92" s="84" t="s">
        <v>61</v>
      </c>
      <c r="AT92" s="85" t="s">
        <v>62</v>
      </c>
      <c r="AU92" s="85" t="s">
        <v>63</v>
      </c>
      <c r="AV92" s="85" t="s">
        <v>64</v>
      </c>
      <c r="AW92" s="85" t="s">
        <v>65</v>
      </c>
      <c r="AX92" s="85" t="s">
        <v>66</v>
      </c>
      <c r="AY92" s="85" t="s">
        <v>67</v>
      </c>
      <c r="AZ92" s="85" t="s">
        <v>68</v>
      </c>
      <c r="BA92" s="85" t="s">
        <v>69</v>
      </c>
      <c r="BB92" s="85" t="s">
        <v>70</v>
      </c>
      <c r="BC92" s="85" t="s">
        <v>71</v>
      </c>
      <c r="BD92" s="86" t="s">
        <v>72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73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74</v>
      </c>
      <c r="BT94" s="100" t="s">
        <v>75</v>
      </c>
      <c r="BV94" s="100" t="s">
        <v>76</v>
      </c>
      <c r="BW94" s="100" t="s">
        <v>4</v>
      </c>
      <c r="BX94" s="100" t="s">
        <v>77</v>
      </c>
      <c r="CL94" s="100" t="s">
        <v>1</v>
      </c>
    </row>
    <row r="95" s="7" customFormat="1" ht="14.64407" customHeight="1">
      <c r="A95" s="101" t="s">
        <v>78</v>
      </c>
      <c r="B95" s="102"/>
      <c r="C95" s="103"/>
      <c r="D95" s="104" t="s">
        <v>14</v>
      </c>
      <c r="E95" s="104"/>
      <c r="F95" s="104"/>
      <c r="G95" s="104"/>
      <c r="H95" s="104"/>
      <c r="I95" s="105"/>
      <c r="J95" s="104" t="s">
        <v>17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'62 - Pěšiny v Juventském ...'!J28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79</v>
      </c>
      <c r="AR95" s="102"/>
      <c r="AS95" s="108">
        <v>0</v>
      </c>
      <c r="AT95" s="109">
        <f>ROUND(SUM(AV95:AW95),2)</f>
        <v>0</v>
      </c>
      <c r="AU95" s="110">
        <f>'62 - Pěšiny v Juventském ...'!P120</f>
        <v>0</v>
      </c>
      <c r="AV95" s="109">
        <f>'62 - Pěšiny v Juventském ...'!J31</f>
        <v>0</v>
      </c>
      <c r="AW95" s="109">
        <f>'62 - Pěšiny v Juventském ...'!J32</f>
        <v>0</v>
      </c>
      <c r="AX95" s="109">
        <f>'62 - Pěšiny v Juventském ...'!J33</f>
        <v>0</v>
      </c>
      <c r="AY95" s="109">
        <f>'62 - Pěšiny v Juventském ...'!J34</f>
        <v>0</v>
      </c>
      <c r="AZ95" s="109">
        <f>'62 - Pěšiny v Juventském ...'!F31</f>
        <v>0</v>
      </c>
      <c r="BA95" s="109">
        <f>'62 - Pěšiny v Juventském ...'!F32</f>
        <v>0</v>
      </c>
      <c r="BB95" s="109">
        <f>'62 - Pěšiny v Juventském ...'!F33</f>
        <v>0</v>
      </c>
      <c r="BC95" s="109">
        <f>'62 - Pěšiny v Juventském ...'!F34</f>
        <v>0</v>
      </c>
      <c r="BD95" s="111">
        <f>'62 - Pěšiny v Juventském ...'!F35</f>
        <v>0</v>
      </c>
      <c r="BE95" s="7"/>
      <c r="BT95" s="112" t="s">
        <v>80</v>
      </c>
      <c r="BU95" s="112" t="s">
        <v>81</v>
      </c>
      <c r="BV95" s="112" t="s">
        <v>76</v>
      </c>
      <c r="BW95" s="112" t="s">
        <v>4</v>
      </c>
      <c r="BX95" s="112" t="s">
        <v>77</v>
      </c>
      <c r="CL95" s="112" t="s">
        <v>1</v>
      </c>
    </row>
    <row r="96" s="2" customFormat="1" ht="30" customHeight="1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7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62 - Pěšiny v Juventském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710938" style="1" customWidth="1"/>
    <col min="2" max="2" width="1.148438" style="1" customWidth="1"/>
    <col min="3" max="3" width="4.421875" style="1" customWidth="1"/>
    <col min="4" max="4" width="4.574219" style="1" customWidth="1"/>
    <col min="5" max="5" width="18.00391" style="1" customWidth="1"/>
    <col min="6" max="6" width="53.57422" style="1" customWidth="1"/>
    <col min="7" max="7" width="7.851563" style="1" customWidth="1"/>
    <col min="8" max="8" width="14.71094" style="1" customWidth="1"/>
    <col min="9" max="9" width="16.57422" style="1" customWidth="1"/>
    <col min="10" max="10" width="23.42188" style="1" customWidth="1"/>
    <col min="11" max="11" width="23.42188" style="1" customWidth="1"/>
    <col min="12" max="12" width="9.851563" style="1" customWidth="1"/>
    <col min="13" max="13" width="11.42188" style="1" hidden="1" customWidth="1"/>
    <col min="14" max="14" width="9.140625" style="1" hidden="1"/>
    <col min="15" max="15" width="14.85156" style="1" hidden="1" customWidth="1"/>
    <col min="16" max="16" width="14.85156" style="1" hidden="1" customWidth="1"/>
    <col min="17" max="17" width="14.85156" style="1" hidden="1" customWidth="1"/>
    <col min="18" max="18" width="14.85156" style="1" hidden="1" customWidth="1"/>
    <col min="19" max="19" width="14.85156" style="1" hidden="1" customWidth="1"/>
    <col min="20" max="20" width="14.85156" style="1" hidden="1" customWidth="1"/>
    <col min="21" max="21" width="17.14063" style="1" hidden="1" customWidth="1"/>
    <col min="22" max="22" width="13.00391" style="1" customWidth="1"/>
    <col min="23" max="23" width="17.14063" style="1" customWidth="1"/>
    <col min="24" max="24" width="13.00391" style="1" customWidth="1"/>
    <col min="25" max="25" width="15.85156" style="1" customWidth="1"/>
    <col min="26" max="26" width="11.57422" style="1" customWidth="1"/>
    <col min="27" max="27" width="15.85156" style="1" customWidth="1"/>
    <col min="28" max="28" width="17.14063" style="1" customWidth="1"/>
    <col min="29" max="29" width="11.57422" style="1" customWidth="1"/>
    <col min="30" max="30" width="15.85156" style="1" customWidth="1"/>
    <col min="31" max="31" width="17.14063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="1" customFormat="1" ht="24.96" customHeight="1">
      <c r="B4" s="20"/>
      <c r="D4" s="21" t="s">
        <v>83</v>
      </c>
      <c r="L4" s="20"/>
      <c r="M4" s="113" t="s">
        <v>10</v>
      </c>
      <c r="AT4" s="17" t="s">
        <v>3</v>
      </c>
    </row>
    <row r="5" s="1" customFormat="1" ht="6.96" customHeight="1">
      <c r="B5" s="20"/>
      <c r="L5" s="20"/>
    </row>
    <row r="6" s="2" customFormat="1" ht="12" customHeight="1">
      <c r="A6" s="36"/>
      <c r="B6" s="37"/>
      <c r="C6" s="36"/>
      <c r="D6" s="30" t="s">
        <v>16</v>
      </c>
      <c r="E6" s="36"/>
      <c r="F6" s="36"/>
      <c r="G6" s="36"/>
      <c r="H6" s="36"/>
      <c r="I6" s="36"/>
      <c r="J6" s="36"/>
      <c r="K6" s="36"/>
      <c r="L6" s="53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4.64407" customHeight="1">
      <c r="A7" s="36"/>
      <c r="B7" s="37"/>
      <c r="C7" s="36"/>
      <c r="D7" s="36"/>
      <c r="E7" s="65" t="s">
        <v>17</v>
      </c>
      <c r="F7" s="36"/>
      <c r="G7" s="36"/>
      <c r="H7" s="36"/>
      <c r="I7" s="36"/>
      <c r="J7" s="36"/>
      <c r="K7" s="36"/>
      <c r="L7" s="5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37"/>
      <c r="C9" s="36"/>
      <c r="D9" s="30" t="s">
        <v>18</v>
      </c>
      <c r="E9" s="36"/>
      <c r="F9" s="25" t="s">
        <v>1</v>
      </c>
      <c r="G9" s="36"/>
      <c r="H9" s="36"/>
      <c r="I9" s="30" t="s">
        <v>19</v>
      </c>
      <c r="J9" s="25" t="s">
        <v>1</v>
      </c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20</v>
      </c>
      <c r="E10" s="36"/>
      <c r="F10" s="25" t="s">
        <v>21</v>
      </c>
      <c r="G10" s="36"/>
      <c r="H10" s="36"/>
      <c r="I10" s="30" t="s">
        <v>22</v>
      </c>
      <c r="J10" s="67" t="str">
        <f>'Rekapitulace stavby'!AN8</f>
        <v>17. 8. 2025</v>
      </c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24</v>
      </c>
      <c r="E12" s="36"/>
      <c r="F12" s="36"/>
      <c r="G12" s="36"/>
      <c r="H12" s="36"/>
      <c r="I12" s="30" t="s">
        <v>25</v>
      </c>
      <c r="J12" s="25" t="s">
        <v>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37"/>
      <c r="C13" s="36"/>
      <c r="D13" s="36"/>
      <c r="E13" s="25" t="s">
        <v>26</v>
      </c>
      <c r="F13" s="36"/>
      <c r="G13" s="36"/>
      <c r="H13" s="36"/>
      <c r="I13" s="30" t="s">
        <v>27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37"/>
      <c r="C15" s="36"/>
      <c r="D15" s="30" t="s">
        <v>28</v>
      </c>
      <c r="E15" s="36"/>
      <c r="F15" s="36"/>
      <c r="G15" s="36"/>
      <c r="H15" s="36"/>
      <c r="I15" s="30" t="s">
        <v>25</v>
      </c>
      <c r="J15" s="31" t="str">
        <f>'Rekapitulace stavby'!AN13</f>
        <v>Vyplň údaj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37"/>
      <c r="C16" s="36"/>
      <c r="D16" s="36"/>
      <c r="E16" s="31" t="str">
        <f>'Rekapitulace stavby'!E14</f>
        <v>Vyplň údaj</v>
      </c>
      <c r="F16" s="25"/>
      <c r="G16" s="25"/>
      <c r="H16" s="25"/>
      <c r="I16" s="30" t="s">
        <v>27</v>
      </c>
      <c r="J16" s="31" t="str">
        <f>'Rekapitulace stavby'!AN14</f>
        <v>Vyplň údaj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37"/>
      <c r="C18" s="36"/>
      <c r="D18" s="30" t="s">
        <v>30</v>
      </c>
      <c r="E18" s="36"/>
      <c r="F18" s="36"/>
      <c r="G18" s="36"/>
      <c r="H18" s="36"/>
      <c r="I18" s="30" t="s">
        <v>25</v>
      </c>
      <c r="J18" s="25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37"/>
      <c r="C19" s="36"/>
      <c r="D19" s="36"/>
      <c r="E19" s="25" t="s">
        <v>31</v>
      </c>
      <c r="F19" s="36"/>
      <c r="G19" s="36"/>
      <c r="H19" s="36"/>
      <c r="I19" s="30" t="s">
        <v>27</v>
      </c>
      <c r="J19" s="25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37"/>
      <c r="C21" s="36"/>
      <c r="D21" s="30" t="s">
        <v>33</v>
      </c>
      <c r="E21" s="36"/>
      <c r="F21" s="36"/>
      <c r="G21" s="36"/>
      <c r="H21" s="36"/>
      <c r="I21" s="30" t="s">
        <v>25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37"/>
      <c r="C22" s="36"/>
      <c r="D22" s="36"/>
      <c r="E22" s="25" t="s">
        <v>31</v>
      </c>
      <c r="F22" s="36"/>
      <c r="G22" s="36"/>
      <c r="H22" s="36"/>
      <c r="I22" s="30" t="s">
        <v>27</v>
      </c>
      <c r="J22" s="25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37"/>
      <c r="C24" s="36"/>
      <c r="D24" s="30" t="s">
        <v>34</v>
      </c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4.64407" customHeight="1">
      <c r="A25" s="114"/>
      <c r="B25" s="115"/>
      <c r="C25" s="114"/>
      <c r="D25" s="114"/>
      <c r="E25" s="34" t="s">
        <v>1</v>
      </c>
      <c r="F25" s="34"/>
      <c r="G25" s="34"/>
      <c r="H25" s="34"/>
      <c r="I25" s="114"/>
      <c r="J25" s="114"/>
      <c r="K25" s="114"/>
      <c r="L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6"/>
      <c r="B26" s="37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88"/>
      <c r="E27" s="88"/>
      <c r="F27" s="88"/>
      <c r="G27" s="88"/>
      <c r="H27" s="88"/>
      <c r="I27" s="88"/>
      <c r="J27" s="88"/>
      <c r="K27" s="88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37"/>
      <c r="C28" s="36"/>
      <c r="D28" s="117" t="s">
        <v>35</v>
      </c>
      <c r="E28" s="36"/>
      <c r="F28" s="36"/>
      <c r="G28" s="36"/>
      <c r="H28" s="36"/>
      <c r="I28" s="36"/>
      <c r="J28" s="94">
        <f>ROUND(J120, 2)</f>
        <v>0</v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36"/>
      <c r="E30" s="36"/>
      <c r="F30" s="41" t="s">
        <v>37</v>
      </c>
      <c r="G30" s="36"/>
      <c r="H30" s="36"/>
      <c r="I30" s="41" t="s">
        <v>36</v>
      </c>
      <c r="J30" s="41" t="s">
        <v>38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118" t="s">
        <v>39</v>
      </c>
      <c r="E31" s="30" t="s">
        <v>40</v>
      </c>
      <c r="F31" s="119">
        <f>ROUND((SUM(BE120:BE216)),  2)</f>
        <v>0</v>
      </c>
      <c r="G31" s="36"/>
      <c r="H31" s="36"/>
      <c r="I31" s="120">
        <v>0.20999999999999999</v>
      </c>
      <c r="J31" s="119">
        <f>ROUND(((SUM(BE120:BE216))*I31),  2)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0" t="s">
        <v>41</v>
      </c>
      <c r="F32" s="119">
        <f>ROUND((SUM(BF120:BF216)),  2)</f>
        <v>0</v>
      </c>
      <c r="G32" s="36"/>
      <c r="H32" s="36"/>
      <c r="I32" s="120">
        <v>0.12</v>
      </c>
      <c r="J32" s="119">
        <f>ROUND(((SUM(BF120:BF216))*I32), 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36"/>
      <c r="E33" s="30" t="s">
        <v>42</v>
      </c>
      <c r="F33" s="119">
        <f>ROUND((SUM(BG120:BG216)),  2)</f>
        <v>0</v>
      </c>
      <c r="G33" s="36"/>
      <c r="H33" s="36"/>
      <c r="I33" s="120">
        <v>0.20999999999999999</v>
      </c>
      <c r="J33" s="119">
        <f>0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0" t="s">
        <v>43</v>
      </c>
      <c r="F34" s="119">
        <f>ROUND((SUM(BH120:BH216)),  2)</f>
        <v>0</v>
      </c>
      <c r="G34" s="36"/>
      <c r="H34" s="36"/>
      <c r="I34" s="120">
        <v>0.12</v>
      </c>
      <c r="J34" s="119">
        <f>0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19">
        <f>ROUND((SUM(BI120:BI216)),  2)</f>
        <v>0</v>
      </c>
      <c r="G35" s="36"/>
      <c r="H35" s="36"/>
      <c r="I35" s="120">
        <v>0</v>
      </c>
      <c r="J35" s="119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37"/>
      <c r="C37" s="121"/>
      <c r="D37" s="122" t="s">
        <v>45</v>
      </c>
      <c r="E37" s="79"/>
      <c r="F37" s="79"/>
      <c r="G37" s="123" t="s">
        <v>46</v>
      </c>
      <c r="H37" s="124" t="s">
        <v>47</v>
      </c>
      <c r="I37" s="79"/>
      <c r="J37" s="125">
        <f>SUM(J28:J35)</f>
        <v>0</v>
      </c>
      <c r="K37" s="12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48</v>
      </c>
      <c r="E50" s="55"/>
      <c r="F50" s="55"/>
      <c r="G50" s="54" t="s">
        <v>49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50</v>
      </c>
      <c r="E61" s="39"/>
      <c r="F61" s="127" t="s">
        <v>51</v>
      </c>
      <c r="G61" s="56" t="s">
        <v>50</v>
      </c>
      <c r="H61" s="39"/>
      <c r="I61" s="39"/>
      <c r="J61" s="128" t="s">
        <v>51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52</v>
      </c>
      <c r="E65" s="57"/>
      <c r="F65" s="57"/>
      <c r="G65" s="54" t="s">
        <v>53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50</v>
      </c>
      <c r="E76" s="39"/>
      <c r="F76" s="127" t="s">
        <v>51</v>
      </c>
      <c r="G76" s="56" t="s">
        <v>50</v>
      </c>
      <c r="H76" s="39"/>
      <c r="I76" s="39"/>
      <c r="J76" s="128" t="s">
        <v>51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4.64407" customHeight="1">
      <c r="A85" s="36"/>
      <c r="B85" s="37"/>
      <c r="C85" s="36"/>
      <c r="D85" s="36"/>
      <c r="E85" s="65" t="str">
        <f>E7</f>
        <v>Pěšiny v Juventském lese</v>
      </c>
      <c r="F85" s="36"/>
      <c r="G85" s="36"/>
      <c r="H85" s="36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6"/>
      <c r="E87" s="36"/>
      <c r="F87" s="25" t="str">
        <f>F10</f>
        <v>k.ú. Milovice nad Labem</v>
      </c>
      <c r="G87" s="36"/>
      <c r="H87" s="36"/>
      <c r="I87" s="30" t="s">
        <v>22</v>
      </c>
      <c r="J87" s="67" t="str">
        <f>IF(J10="","",J10)</f>
        <v>17. 8. 2025</v>
      </c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4.60339" customHeight="1">
      <c r="A89" s="36"/>
      <c r="B89" s="37"/>
      <c r="C89" s="30" t="s">
        <v>24</v>
      </c>
      <c r="D89" s="36"/>
      <c r="E89" s="36"/>
      <c r="F89" s="25" t="str">
        <f>E13</f>
        <v>město Milovice</v>
      </c>
      <c r="G89" s="36"/>
      <c r="H89" s="36"/>
      <c r="I89" s="30" t="s">
        <v>30</v>
      </c>
      <c r="J89" s="34" t="str">
        <f>E19</f>
        <v>Ing. Hybášek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4.60339" customHeight="1">
      <c r="A90" s="36"/>
      <c r="B90" s="37"/>
      <c r="C90" s="30" t="s">
        <v>28</v>
      </c>
      <c r="D90" s="36"/>
      <c r="E90" s="36"/>
      <c r="F90" s="25" t="str">
        <f>IF(E16="","",E16)</f>
        <v>Vyplň údaj</v>
      </c>
      <c r="G90" s="36"/>
      <c r="H90" s="36"/>
      <c r="I90" s="30" t="s">
        <v>33</v>
      </c>
      <c r="J90" s="34" t="str">
        <f>E22</f>
        <v>Ing. Hybášek</v>
      </c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29" t="s">
        <v>85</v>
      </c>
      <c r="D92" s="121"/>
      <c r="E92" s="121"/>
      <c r="F92" s="121"/>
      <c r="G92" s="121"/>
      <c r="H92" s="121"/>
      <c r="I92" s="121"/>
      <c r="J92" s="130" t="s">
        <v>86</v>
      </c>
      <c r="K92" s="121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31" t="s">
        <v>87</v>
      </c>
      <c r="D94" s="36"/>
      <c r="E94" s="36"/>
      <c r="F94" s="36"/>
      <c r="G94" s="36"/>
      <c r="H94" s="36"/>
      <c r="I94" s="36"/>
      <c r="J94" s="94">
        <f>J120</f>
        <v>0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7" t="s">
        <v>88</v>
      </c>
    </row>
    <row r="95" s="9" customFormat="1" ht="24.96" customHeight="1">
      <c r="A95" s="9"/>
      <c r="B95" s="132"/>
      <c r="C95" s="9"/>
      <c r="D95" s="133" t="s">
        <v>89</v>
      </c>
      <c r="E95" s="134"/>
      <c r="F95" s="134"/>
      <c r="G95" s="134"/>
      <c r="H95" s="134"/>
      <c r="I95" s="134"/>
      <c r="J95" s="135">
        <f>J121</f>
        <v>0</v>
      </c>
      <c r="K95" s="9"/>
      <c r="L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90</v>
      </c>
      <c r="E96" s="138"/>
      <c r="F96" s="138"/>
      <c r="G96" s="138"/>
      <c r="H96" s="138"/>
      <c r="I96" s="138"/>
      <c r="J96" s="139">
        <f>J122</f>
        <v>0</v>
      </c>
      <c r="K96" s="10"/>
      <c r="L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6"/>
      <c r="C97" s="10"/>
      <c r="D97" s="137" t="s">
        <v>91</v>
      </c>
      <c r="E97" s="138"/>
      <c r="F97" s="138"/>
      <c r="G97" s="138"/>
      <c r="H97" s="138"/>
      <c r="I97" s="138"/>
      <c r="J97" s="139">
        <f>J168</f>
        <v>0</v>
      </c>
      <c r="K97" s="10"/>
      <c r="L97" s="13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6"/>
      <c r="C98" s="10"/>
      <c r="D98" s="137" t="s">
        <v>92</v>
      </c>
      <c r="E98" s="138"/>
      <c r="F98" s="138"/>
      <c r="G98" s="138"/>
      <c r="H98" s="138"/>
      <c r="I98" s="138"/>
      <c r="J98" s="139">
        <f>J172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6"/>
      <c r="C99" s="10"/>
      <c r="D99" s="137" t="s">
        <v>93</v>
      </c>
      <c r="E99" s="138"/>
      <c r="F99" s="138"/>
      <c r="G99" s="138"/>
      <c r="H99" s="138"/>
      <c r="I99" s="138"/>
      <c r="J99" s="139">
        <f>J182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6"/>
      <c r="C100" s="10"/>
      <c r="D100" s="137" t="s">
        <v>94</v>
      </c>
      <c r="E100" s="138"/>
      <c r="F100" s="138"/>
      <c r="G100" s="138"/>
      <c r="H100" s="138"/>
      <c r="I100" s="138"/>
      <c r="J100" s="139">
        <f>J196</f>
        <v>0</v>
      </c>
      <c r="K100" s="10"/>
      <c r="L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2"/>
      <c r="C101" s="9"/>
      <c r="D101" s="133" t="s">
        <v>95</v>
      </c>
      <c r="E101" s="134"/>
      <c r="F101" s="134"/>
      <c r="G101" s="134"/>
      <c r="H101" s="134"/>
      <c r="I101" s="134"/>
      <c r="J101" s="135">
        <f>J204</f>
        <v>0</v>
      </c>
      <c r="K101" s="9"/>
      <c r="L101" s="13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6"/>
      <c r="C102" s="10"/>
      <c r="D102" s="137" t="s">
        <v>96</v>
      </c>
      <c r="E102" s="138"/>
      <c r="F102" s="138"/>
      <c r="G102" s="138"/>
      <c r="H102" s="138"/>
      <c r="I102" s="138"/>
      <c r="J102" s="139">
        <f>J205</f>
        <v>0</v>
      </c>
      <c r="K102" s="10"/>
      <c r="L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97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4.64407" customHeight="1">
      <c r="A112" s="36"/>
      <c r="B112" s="37"/>
      <c r="C112" s="36"/>
      <c r="D112" s="36"/>
      <c r="E112" s="65" t="str">
        <f>E7</f>
        <v>Pěšiny v Juventském lese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F10</f>
        <v>k.ú. Milovice nad Labem</v>
      </c>
      <c r="G114" s="36"/>
      <c r="H114" s="36"/>
      <c r="I114" s="30" t="s">
        <v>22</v>
      </c>
      <c r="J114" s="67" t="str">
        <f>IF(J10="","",J10)</f>
        <v>17. 8. 2025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4.60339" customHeight="1">
      <c r="A116" s="36"/>
      <c r="B116" s="37"/>
      <c r="C116" s="30" t="s">
        <v>24</v>
      </c>
      <c r="D116" s="36"/>
      <c r="E116" s="36"/>
      <c r="F116" s="25" t="str">
        <f>E13</f>
        <v>město Milovice</v>
      </c>
      <c r="G116" s="36"/>
      <c r="H116" s="36"/>
      <c r="I116" s="30" t="s">
        <v>30</v>
      </c>
      <c r="J116" s="34" t="str">
        <f>E19</f>
        <v>Ing. Hybášek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4.60339" customHeight="1">
      <c r="A117" s="36"/>
      <c r="B117" s="37"/>
      <c r="C117" s="30" t="s">
        <v>28</v>
      </c>
      <c r="D117" s="36"/>
      <c r="E117" s="36"/>
      <c r="F117" s="25" t="str">
        <f>IF(E16="","",E16)</f>
        <v>Vyplň údaj</v>
      </c>
      <c r="G117" s="36"/>
      <c r="H117" s="36"/>
      <c r="I117" s="30" t="s">
        <v>33</v>
      </c>
      <c r="J117" s="34" t="str">
        <f>E22</f>
        <v>Ing. Hybášek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40"/>
      <c r="B119" s="141"/>
      <c r="C119" s="142" t="s">
        <v>98</v>
      </c>
      <c r="D119" s="143" t="s">
        <v>60</v>
      </c>
      <c r="E119" s="143" t="s">
        <v>56</v>
      </c>
      <c r="F119" s="143" t="s">
        <v>57</v>
      </c>
      <c r="G119" s="143" t="s">
        <v>99</v>
      </c>
      <c r="H119" s="143" t="s">
        <v>100</v>
      </c>
      <c r="I119" s="143" t="s">
        <v>101</v>
      </c>
      <c r="J119" s="143" t="s">
        <v>86</v>
      </c>
      <c r="K119" s="144" t="s">
        <v>102</v>
      </c>
      <c r="L119" s="145"/>
      <c r="M119" s="84" t="s">
        <v>1</v>
      </c>
      <c r="N119" s="85" t="s">
        <v>39</v>
      </c>
      <c r="O119" s="85" t="s">
        <v>103</v>
      </c>
      <c r="P119" s="85" t="s">
        <v>104</v>
      </c>
      <c r="Q119" s="85" t="s">
        <v>105</v>
      </c>
      <c r="R119" s="85" t="s">
        <v>106</v>
      </c>
      <c r="S119" s="85" t="s">
        <v>107</v>
      </c>
      <c r="T119" s="86" t="s">
        <v>108</v>
      </c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</row>
    <row r="120" s="2" customFormat="1" ht="22.8" customHeight="1">
      <c r="A120" s="36"/>
      <c r="B120" s="37"/>
      <c r="C120" s="91" t="s">
        <v>109</v>
      </c>
      <c r="D120" s="36"/>
      <c r="E120" s="36"/>
      <c r="F120" s="36"/>
      <c r="G120" s="36"/>
      <c r="H120" s="36"/>
      <c r="I120" s="36"/>
      <c r="J120" s="146">
        <f>BK120</f>
        <v>0</v>
      </c>
      <c r="K120" s="36"/>
      <c r="L120" s="37"/>
      <c r="M120" s="87"/>
      <c r="N120" s="71"/>
      <c r="O120" s="88"/>
      <c r="P120" s="147">
        <f>P121+P204</f>
        <v>0</v>
      </c>
      <c r="Q120" s="88"/>
      <c r="R120" s="147">
        <f>R121+R204</f>
        <v>1906.1091172999998</v>
      </c>
      <c r="S120" s="88"/>
      <c r="T120" s="148">
        <f>T121+T204</f>
        <v>2.3999999999999999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74</v>
      </c>
      <c r="AU120" s="17" t="s">
        <v>88</v>
      </c>
      <c r="BK120" s="149">
        <f>BK121+BK204</f>
        <v>0</v>
      </c>
    </row>
    <row r="121" s="12" customFormat="1" ht="25.92" customHeight="1">
      <c r="A121" s="12"/>
      <c r="B121" s="150"/>
      <c r="C121" s="12"/>
      <c r="D121" s="151" t="s">
        <v>74</v>
      </c>
      <c r="E121" s="152" t="s">
        <v>110</v>
      </c>
      <c r="F121" s="152" t="s">
        <v>111</v>
      </c>
      <c r="G121" s="12"/>
      <c r="H121" s="12"/>
      <c r="I121" s="153"/>
      <c r="J121" s="154">
        <f>BK121</f>
        <v>0</v>
      </c>
      <c r="K121" s="12"/>
      <c r="L121" s="150"/>
      <c r="M121" s="155"/>
      <c r="N121" s="156"/>
      <c r="O121" s="156"/>
      <c r="P121" s="157">
        <f>P122+P168+P172+P182+P196</f>
        <v>0</v>
      </c>
      <c r="Q121" s="156"/>
      <c r="R121" s="157">
        <f>R122+R168+R172+R182+R196</f>
        <v>1904.4421172999998</v>
      </c>
      <c r="S121" s="156"/>
      <c r="T121" s="158">
        <f>T122+T168+T172+T182+T196</f>
        <v>2.3999999999999999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1" t="s">
        <v>80</v>
      </c>
      <c r="AT121" s="159" t="s">
        <v>74</v>
      </c>
      <c r="AU121" s="159" t="s">
        <v>75</v>
      </c>
      <c r="AY121" s="151" t="s">
        <v>112</v>
      </c>
      <c r="BK121" s="160">
        <f>BK122+BK168+BK172+BK182+BK196</f>
        <v>0</v>
      </c>
    </row>
    <row r="122" s="12" customFormat="1" ht="22.8" customHeight="1">
      <c r="A122" s="12"/>
      <c r="B122" s="150"/>
      <c r="C122" s="12"/>
      <c r="D122" s="151" t="s">
        <v>74</v>
      </c>
      <c r="E122" s="161" t="s">
        <v>80</v>
      </c>
      <c r="F122" s="161" t="s">
        <v>113</v>
      </c>
      <c r="G122" s="12"/>
      <c r="H122" s="12"/>
      <c r="I122" s="153"/>
      <c r="J122" s="162">
        <f>BK122</f>
        <v>0</v>
      </c>
      <c r="K122" s="12"/>
      <c r="L122" s="150"/>
      <c r="M122" s="155"/>
      <c r="N122" s="156"/>
      <c r="O122" s="156"/>
      <c r="P122" s="157">
        <f>SUM(P123:P167)</f>
        <v>0</v>
      </c>
      <c r="Q122" s="156"/>
      <c r="R122" s="157">
        <f>SUM(R123:R167)</f>
        <v>0</v>
      </c>
      <c r="S122" s="156"/>
      <c r="T122" s="158">
        <f>SUM(T123:T167)</f>
        <v>2.3999999999999999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1" t="s">
        <v>80</v>
      </c>
      <c r="AT122" s="159" t="s">
        <v>74</v>
      </c>
      <c r="AU122" s="159" t="s">
        <v>80</v>
      </c>
      <c r="AY122" s="151" t="s">
        <v>112</v>
      </c>
      <c r="BK122" s="160">
        <f>SUM(BK123:BK167)</f>
        <v>0</v>
      </c>
    </row>
    <row r="123" s="2" customFormat="1" ht="22.53559" customHeight="1">
      <c r="A123" s="36"/>
      <c r="B123" s="163"/>
      <c r="C123" s="164" t="s">
        <v>80</v>
      </c>
      <c r="D123" s="164" t="s">
        <v>114</v>
      </c>
      <c r="E123" s="165" t="s">
        <v>115</v>
      </c>
      <c r="F123" s="166" t="s">
        <v>116</v>
      </c>
      <c r="G123" s="167" t="s">
        <v>117</v>
      </c>
      <c r="H123" s="168">
        <v>1</v>
      </c>
      <c r="I123" s="169"/>
      <c r="J123" s="170">
        <f>ROUND(I123*H123,2)</f>
        <v>0</v>
      </c>
      <c r="K123" s="166" t="s">
        <v>118</v>
      </c>
      <c r="L123" s="37"/>
      <c r="M123" s="171" t="s">
        <v>1</v>
      </c>
      <c r="N123" s="172" t="s">
        <v>40</v>
      </c>
      <c r="O123" s="75"/>
      <c r="P123" s="173">
        <f>O123*H123</f>
        <v>0</v>
      </c>
      <c r="Q123" s="173">
        <v>0</v>
      </c>
      <c r="R123" s="173">
        <f>Q123*H123</f>
        <v>0</v>
      </c>
      <c r="S123" s="173">
        <v>2.3999999999999999</v>
      </c>
      <c r="T123" s="174">
        <f>S123*H123</f>
        <v>2.3999999999999999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5" t="s">
        <v>119</v>
      </c>
      <c r="AT123" s="175" t="s">
        <v>114</v>
      </c>
      <c r="AU123" s="175" t="s">
        <v>82</v>
      </c>
      <c r="AY123" s="17" t="s">
        <v>112</v>
      </c>
      <c r="BE123" s="176">
        <f>IF(N123="základní",J123,0)</f>
        <v>0</v>
      </c>
      <c r="BF123" s="176">
        <f>IF(N123="snížená",J123,0)</f>
        <v>0</v>
      </c>
      <c r="BG123" s="176">
        <f>IF(N123="zákl. přenesená",J123,0)</f>
        <v>0</v>
      </c>
      <c r="BH123" s="176">
        <f>IF(N123="sníž. přenesená",J123,0)</f>
        <v>0</v>
      </c>
      <c r="BI123" s="176">
        <f>IF(N123="nulová",J123,0)</f>
        <v>0</v>
      </c>
      <c r="BJ123" s="17" t="s">
        <v>80</v>
      </c>
      <c r="BK123" s="176">
        <f>ROUND(I123*H123,2)</f>
        <v>0</v>
      </c>
      <c r="BL123" s="17" t="s">
        <v>119</v>
      </c>
      <c r="BM123" s="175" t="s">
        <v>120</v>
      </c>
    </row>
    <row r="124" s="2" customFormat="1">
      <c r="A124" s="36"/>
      <c r="B124" s="37"/>
      <c r="C124" s="36"/>
      <c r="D124" s="177" t="s">
        <v>121</v>
      </c>
      <c r="E124" s="36"/>
      <c r="F124" s="178" t="s">
        <v>122</v>
      </c>
      <c r="G124" s="36"/>
      <c r="H124" s="36"/>
      <c r="I124" s="179"/>
      <c r="J124" s="36"/>
      <c r="K124" s="36"/>
      <c r="L124" s="37"/>
      <c r="M124" s="180"/>
      <c r="N124" s="181"/>
      <c r="O124" s="75"/>
      <c r="P124" s="75"/>
      <c r="Q124" s="75"/>
      <c r="R124" s="75"/>
      <c r="S124" s="75"/>
      <c r="T124" s="7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7" t="s">
        <v>121</v>
      </c>
      <c r="AU124" s="17" t="s">
        <v>82</v>
      </c>
    </row>
    <row r="125" s="2" customFormat="1">
      <c r="A125" s="36"/>
      <c r="B125" s="37"/>
      <c r="C125" s="36"/>
      <c r="D125" s="182" t="s">
        <v>123</v>
      </c>
      <c r="E125" s="36"/>
      <c r="F125" s="183" t="s">
        <v>124</v>
      </c>
      <c r="G125" s="36"/>
      <c r="H125" s="36"/>
      <c r="I125" s="179"/>
      <c r="J125" s="36"/>
      <c r="K125" s="36"/>
      <c r="L125" s="37"/>
      <c r="M125" s="180"/>
      <c r="N125" s="181"/>
      <c r="O125" s="75"/>
      <c r="P125" s="75"/>
      <c r="Q125" s="75"/>
      <c r="R125" s="75"/>
      <c r="S125" s="75"/>
      <c r="T125" s="7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123</v>
      </c>
      <c r="AU125" s="17" t="s">
        <v>82</v>
      </c>
    </row>
    <row r="126" s="2" customFormat="1" ht="22.53559" customHeight="1">
      <c r="A126" s="36"/>
      <c r="B126" s="163"/>
      <c r="C126" s="164" t="s">
        <v>82</v>
      </c>
      <c r="D126" s="164" t="s">
        <v>114</v>
      </c>
      <c r="E126" s="165" t="s">
        <v>125</v>
      </c>
      <c r="F126" s="166" t="s">
        <v>126</v>
      </c>
      <c r="G126" s="167" t="s">
        <v>117</v>
      </c>
      <c r="H126" s="168">
        <v>43.335000000000001</v>
      </c>
      <c r="I126" s="169"/>
      <c r="J126" s="170">
        <f>ROUND(I126*H126,2)</f>
        <v>0</v>
      </c>
      <c r="K126" s="166" t="s">
        <v>118</v>
      </c>
      <c r="L126" s="37"/>
      <c r="M126" s="171" t="s">
        <v>1</v>
      </c>
      <c r="N126" s="172" t="s">
        <v>40</v>
      </c>
      <c r="O126" s="75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5" t="s">
        <v>119</v>
      </c>
      <c r="AT126" s="175" t="s">
        <v>114</v>
      </c>
      <c r="AU126" s="175" t="s">
        <v>82</v>
      </c>
      <c r="AY126" s="17" t="s">
        <v>112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7" t="s">
        <v>80</v>
      </c>
      <c r="BK126" s="176">
        <f>ROUND(I126*H126,2)</f>
        <v>0</v>
      </c>
      <c r="BL126" s="17" t="s">
        <v>119</v>
      </c>
      <c r="BM126" s="175" t="s">
        <v>127</v>
      </c>
    </row>
    <row r="127" s="2" customFormat="1">
      <c r="A127" s="36"/>
      <c r="B127" s="37"/>
      <c r="C127" s="36"/>
      <c r="D127" s="177" t="s">
        <v>121</v>
      </c>
      <c r="E127" s="36"/>
      <c r="F127" s="178" t="s">
        <v>128</v>
      </c>
      <c r="G127" s="36"/>
      <c r="H127" s="36"/>
      <c r="I127" s="179"/>
      <c r="J127" s="36"/>
      <c r="K127" s="36"/>
      <c r="L127" s="37"/>
      <c r="M127" s="180"/>
      <c r="N127" s="181"/>
      <c r="O127" s="75"/>
      <c r="P127" s="75"/>
      <c r="Q127" s="75"/>
      <c r="R127" s="75"/>
      <c r="S127" s="75"/>
      <c r="T127" s="7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7" t="s">
        <v>121</v>
      </c>
      <c r="AU127" s="17" t="s">
        <v>82</v>
      </c>
    </row>
    <row r="128" s="2" customFormat="1">
      <c r="A128" s="36"/>
      <c r="B128" s="37"/>
      <c r="C128" s="36"/>
      <c r="D128" s="182" t="s">
        <v>123</v>
      </c>
      <c r="E128" s="36"/>
      <c r="F128" s="183" t="s">
        <v>129</v>
      </c>
      <c r="G128" s="36"/>
      <c r="H128" s="36"/>
      <c r="I128" s="179"/>
      <c r="J128" s="36"/>
      <c r="K128" s="36"/>
      <c r="L128" s="37"/>
      <c r="M128" s="180"/>
      <c r="N128" s="181"/>
      <c r="O128" s="75"/>
      <c r="P128" s="75"/>
      <c r="Q128" s="75"/>
      <c r="R128" s="75"/>
      <c r="S128" s="75"/>
      <c r="T128" s="7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7" t="s">
        <v>123</v>
      </c>
      <c r="AU128" s="17" t="s">
        <v>82</v>
      </c>
    </row>
    <row r="129" s="13" customFormat="1">
      <c r="A129" s="13"/>
      <c r="B129" s="184"/>
      <c r="C129" s="13"/>
      <c r="D129" s="177" t="s">
        <v>130</v>
      </c>
      <c r="E129" s="13"/>
      <c r="F129" s="185" t="s">
        <v>131</v>
      </c>
      <c r="G129" s="13"/>
      <c r="H129" s="186">
        <v>43.335000000000001</v>
      </c>
      <c r="I129" s="187"/>
      <c r="J129" s="13"/>
      <c r="K129" s="13"/>
      <c r="L129" s="184"/>
      <c r="M129" s="188"/>
      <c r="N129" s="189"/>
      <c r="O129" s="189"/>
      <c r="P129" s="189"/>
      <c r="Q129" s="189"/>
      <c r="R129" s="189"/>
      <c r="S129" s="189"/>
      <c r="T129" s="19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1" t="s">
        <v>130</v>
      </c>
      <c r="AU129" s="191" t="s">
        <v>82</v>
      </c>
      <c r="AV129" s="13" t="s">
        <v>82</v>
      </c>
      <c r="AW129" s="13" t="s">
        <v>3</v>
      </c>
      <c r="AX129" s="13" t="s">
        <v>80</v>
      </c>
      <c r="AY129" s="191" t="s">
        <v>112</v>
      </c>
    </row>
    <row r="130" s="2" customFormat="1" ht="30.50847" customHeight="1">
      <c r="A130" s="36"/>
      <c r="B130" s="163"/>
      <c r="C130" s="164" t="s">
        <v>132</v>
      </c>
      <c r="D130" s="164" t="s">
        <v>114</v>
      </c>
      <c r="E130" s="165" t="s">
        <v>133</v>
      </c>
      <c r="F130" s="166" t="s">
        <v>134</v>
      </c>
      <c r="G130" s="167" t="s">
        <v>117</v>
      </c>
      <c r="H130" s="168">
        <v>823.36500000000001</v>
      </c>
      <c r="I130" s="169"/>
      <c r="J130" s="170">
        <f>ROUND(I130*H130,2)</f>
        <v>0</v>
      </c>
      <c r="K130" s="166" t="s">
        <v>118</v>
      </c>
      <c r="L130" s="37"/>
      <c r="M130" s="171" t="s">
        <v>1</v>
      </c>
      <c r="N130" s="172" t="s">
        <v>40</v>
      </c>
      <c r="O130" s="75"/>
      <c r="P130" s="173">
        <f>O130*H130</f>
        <v>0</v>
      </c>
      <c r="Q130" s="173">
        <v>0</v>
      </c>
      <c r="R130" s="173">
        <f>Q130*H130</f>
        <v>0</v>
      </c>
      <c r="S130" s="173">
        <v>0</v>
      </c>
      <c r="T130" s="174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5" t="s">
        <v>119</v>
      </c>
      <c r="AT130" s="175" t="s">
        <v>114</v>
      </c>
      <c r="AU130" s="175" t="s">
        <v>82</v>
      </c>
      <c r="AY130" s="17" t="s">
        <v>112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7" t="s">
        <v>80</v>
      </c>
      <c r="BK130" s="176">
        <f>ROUND(I130*H130,2)</f>
        <v>0</v>
      </c>
      <c r="BL130" s="17" t="s">
        <v>119</v>
      </c>
      <c r="BM130" s="175" t="s">
        <v>135</v>
      </c>
    </row>
    <row r="131" s="2" customFormat="1">
      <c r="A131" s="36"/>
      <c r="B131" s="37"/>
      <c r="C131" s="36"/>
      <c r="D131" s="177" t="s">
        <v>121</v>
      </c>
      <c r="E131" s="36"/>
      <c r="F131" s="178" t="s">
        <v>136</v>
      </c>
      <c r="G131" s="36"/>
      <c r="H131" s="36"/>
      <c r="I131" s="179"/>
      <c r="J131" s="36"/>
      <c r="K131" s="36"/>
      <c r="L131" s="37"/>
      <c r="M131" s="180"/>
      <c r="N131" s="181"/>
      <c r="O131" s="75"/>
      <c r="P131" s="75"/>
      <c r="Q131" s="75"/>
      <c r="R131" s="75"/>
      <c r="S131" s="75"/>
      <c r="T131" s="7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7" t="s">
        <v>121</v>
      </c>
      <c r="AU131" s="17" t="s">
        <v>82</v>
      </c>
    </row>
    <row r="132" s="2" customFormat="1">
      <c r="A132" s="36"/>
      <c r="B132" s="37"/>
      <c r="C132" s="36"/>
      <c r="D132" s="182" t="s">
        <v>123</v>
      </c>
      <c r="E132" s="36"/>
      <c r="F132" s="183" t="s">
        <v>137</v>
      </c>
      <c r="G132" s="36"/>
      <c r="H132" s="36"/>
      <c r="I132" s="179"/>
      <c r="J132" s="36"/>
      <c r="K132" s="36"/>
      <c r="L132" s="37"/>
      <c r="M132" s="180"/>
      <c r="N132" s="181"/>
      <c r="O132" s="75"/>
      <c r="P132" s="75"/>
      <c r="Q132" s="75"/>
      <c r="R132" s="75"/>
      <c r="S132" s="75"/>
      <c r="T132" s="7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7" t="s">
        <v>123</v>
      </c>
      <c r="AU132" s="17" t="s">
        <v>82</v>
      </c>
    </row>
    <row r="133" s="13" customFormat="1">
      <c r="A133" s="13"/>
      <c r="B133" s="184"/>
      <c r="C133" s="13"/>
      <c r="D133" s="177" t="s">
        <v>130</v>
      </c>
      <c r="E133" s="13"/>
      <c r="F133" s="185" t="s">
        <v>138</v>
      </c>
      <c r="G133" s="13"/>
      <c r="H133" s="186">
        <v>823.36500000000001</v>
      </c>
      <c r="I133" s="187"/>
      <c r="J133" s="13"/>
      <c r="K133" s="13"/>
      <c r="L133" s="184"/>
      <c r="M133" s="188"/>
      <c r="N133" s="189"/>
      <c r="O133" s="189"/>
      <c r="P133" s="189"/>
      <c r="Q133" s="189"/>
      <c r="R133" s="189"/>
      <c r="S133" s="189"/>
      <c r="T133" s="19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1" t="s">
        <v>130</v>
      </c>
      <c r="AU133" s="191" t="s">
        <v>82</v>
      </c>
      <c r="AV133" s="13" t="s">
        <v>82</v>
      </c>
      <c r="AW133" s="13" t="s">
        <v>3</v>
      </c>
      <c r="AX133" s="13" t="s">
        <v>80</v>
      </c>
      <c r="AY133" s="191" t="s">
        <v>112</v>
      </c>
    </row>
    <row r="134" s="2" customFormat="1" ht="35.30848" customHeight="1">
      <c r="A134" s="36"/>
      <c r="B134" s="163"/>
      <c r="C134" s="164" t="s">
        <v>119</v>
      </c>
      <c r="D134" s="164" t="s">
        <v>114</v>
      </c>
      <c r="E134" s="165" t="s">
        <v>139</v>
      </c>
      <c r="F134" s="166" t="s">
        <v>140</v>
      </c>
      <c r="G134" s="167" t="s">
        <v>117</v>
      </c>
      <c r="H134" s="168">
        <v>606.69000000000005</v>
      </c>
      <c r="I134" s="169"/>
      <c r="J134" s="170">
        <f>ROUND(I134*H134,2)</f>
        <v>0</v>
      </c>
      <c r="K134" s="166" t="s">
        <v>118</v>
      </c>
      <c r="L134" s="37"/>
      <c r="M134" s="171" t="s">
        <v>1</v>
      </c>
      <c r="N134" s="172" t="s">
        <v>40</v>
      </c>
      <c r="O134" s="75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5" t="s">
        <v>119</v>
      </c>
      <c r="AT134" s="175" t="s">
        <v>114</v>
      </c>
      <c r="AU134" s="175" t="s">
        <v>82</v>
      </c>
      <c r="AY134" s="17" t="s">
        <v>112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7" t="s">
        <v>80</v>
      </c>
      <c r="BK134" s="176">
        <f>ROUND(I134*H134,2)</f>
        <v>0</v>
      </c>
      <c r="BL134" s="17" t="s">
        <v>119</v>
      </c>
      <c r="BM134" s="175" t="s">
        <v>141</v>
      </c>
    </row>
    <row r="135" s="2" customFormat="1">
      <c r="A135" s="36"/>
      <c r="B135" s="37"/>
      <c r="C135" s="36"/>
      <c r="D135" s="177" t="s">
        <v>121</v>
      </c>
      <c r="E135" s="36"/>
      <c r="F135" s="178" t="s">
        <v>142</v>
      </c>
      <c r="G135" s="36"/>
      <c r="H135" s="36"/>
      <c r="I135" s="179"/>
      <c r="J135" s="36"/>
      <c r="K135" s="36"/>
      <c r="L135" s="37"/>
      <c r="M135" s="180"/>
      <c r="N135" s="181"/>
      <c r="O135" s="75"/>
      <c r="P135" s="75"/>
      <c r="Q135" s="75"/>
      <c r="R135" s="75"/>
      <c r="S135" s="75"/>
      <c r="T135" s="7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7" t="s">
        <v>121</v>
      </c>
      <c r="AU135" s="17" t="s">
        <v>82</v>
      </c>
    </row>
    <row r="136" s="2" customFormat="1">
      <c r="A136" s="36"/>
      <c r="B136" s="37"/>
      <c r="C136" s="36"/>
      <c r="D136" s="182" t="s">
        <v>123</v>
      </c>
      <c r="E136" s="36"/>
      <c r="F136" s="183" t="s">
        <v>143</v>
      </c>
      <c r="G136" s="36"/>
      <c r="H136" s="36"/>
      <c r="I136" s="179"/>
      <c r="J136" s="36"/>
      <c r="K136" s="36"/>
      <c r="L136" s="37"/>
      <c r="M136" s="180"/>
      <c r="N136" s="181"/>
      <c r="O136" s="75"/>
      <c r="P136" s="75"/>
      <c r="Q136" s="75"/>
      <c r="R136" s="75"/>
      <c r="S136" s="75"/>
      <c r="T136" s="7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7" t="s">
        <v>123</v>
      </c>
      <c r="AU136" s="17" t="s">
        <v>82</v>
      </c>
    </row>
    <row r="137" s="2" customFormat="1">
      <c r="A137" s="36"/>
      <c r="B137" s="37"/>
      <c r="C137" s="36"/>
      <c r="D137" s="177" t="s">
        <v>144</v>
      </c>
      <c r="E137" s="36"/>
      <c r="F137" s="192" t="s">
        <v>145</v>
      </c>
      <c r="G137" s="36"/>
      <c r="H137" s="36"/>
      <c r="I137" s="179"/>
      <c r="J137" s="36"/>
      <c r="K137" s="36"/>
      <c r="L137" s="37"/>
      <c r="M137" s="180"/>
      <c r="N137" s="181"/>
      <c r="O137" s="75"/>
      <c r="P137" s="75"/>
      <c r="Q137" s="75"/>
      <c r="R137" s="75"/>
      <c r="S137" s="75"/>
      <c r="T137" s="7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7" t="s">
        <v>144</v>
      </c>
      <c r="AU137" s="17" t="s">
        <v>82</v>
      </c>
    </row>
    <row r="138" s="13" customFormat="1">
      <c r="A138" s="13"/>
      <c r="B138" s="184"/>
      <c r="C138" s="13"/>
      <c r="D138" s="177" t="s">
        <v>130</v>
      </c>
      <c r="E138" s="191" t="s">
        <v>1</v>
      </c>
      <c r="F138" s="185" t="s">
        <v>146</v>
      </c>
      <c r="G138" s="13"/>
      <c r="H138" s="186">
        <v>606.69000000000005</v>
      </c>
      <c r="I138" s="187"/>
      <c r="J138" s="13"/>
      <c r="K138" s="13"/>
      <c r="L138" s="184"/>
      <c r="M138" s="188"/>
      <c r="N138" s="189"/>
      <c r="O138" s="189"/>
      <c r="P138" s="189"/>
      <c r="Q138" s="189"/>
      <c r="R138" s="189"/>
      <c r="S138" s="189"/>
      <c r="T138" s="19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1" t="s">
        <v>130</v>
      </c>
      <c r="AU138" s="191" t="s">
        <v>82</v>
      </c>
      <c r="AV138" s="13" t="s">
        <v>82</v>
      </c>
      <c r="AW138" s="13" t="s">
        <v>32</v>
      </c>
      <c r="AX138" s="13" t="s">
        <v>75</v>
      </c>
      <c r="AY138" s="191" t="s">
        <v>112</v>
      </c>
    </row>
    <row r="139" s="14" customFormat="1">
      <c r="A139" s="14"/>
      <c r="B139" s="193"/>
      <c r="C139" s="14"/>
      <c r="D139" s="177" t="s">
        <v>130</v>
      </c>
      <c r="E139" s="194" t="s">
        <v>1</v>
      </c>
      <c r="F139" s="195" t="s">
        <v>147</v>
      </c>
      <c r="G139" s="14"/>
      <c r="H139" s="196">
        <v>606.69000000000005</v>
      </c>
      <c r="I139" s="197"/>
      <c r="J139" s="14"/>
      <c r="K139" s="14"/>
      <c r="L139" s="193"/>
      <c r="M139" s="198"/>
      <c r="N139" s="199"/>
      <c r="O139" s="199"/>
      <c r="P139" s="199"/>
      <c r="Q139" s="199"/>
      <c r="R139" s="199"/>
      <c r="S139" s="199"/>
      <c r="T139" s="20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4" t="s">
        <v>130</v>
      </c>
      <c r="AU139" s="194" t="s">
        <v>82</v>
      </c>
      <c r="AV139" s="14" t="s">
        <v>119</v>
      </c>
      <c r="AW139" s="14" t="s">
        <v>32</v>
      </c>
      <c r="AX139" s="14" t="s">
        <v>80</v>
      </c>
      <c r="AY139" s="194" t="s">
        <v>112</v>
      </c>
    </row>
    <row r="140" s="2" customFormat="1" ht="35.30848" customHeight="1">
      <c r="A140" s="36"/>
      <c r="B140" s="163"/>
      <c r="C140" s="164" t="s">
        <v>148</v>
      </c>
      <c r="D140" s="164" t="s">
        <v>114</v>
      </c>
      <c r="E140" s="165" t="s">
        <v>149</v>
      </c>
      <c r="F140" s="166" t="s">
        <v>150</v>
      </c>
      <c r="G140" s="167" t="s">
        <v>117</v>
      </c>
      <c r="H140" s="168">
        <v>260.00999999999999</v>
      </c>
      <c r="I140" s="169"/>
      <c r="J140" s="170">
        <f>ROUND(I140*H140,2)</f>
        <v>0</v>
      </c>
      <c r="K140" s="166" t="s">
        <v>118</v>
      </c>
      <c r="L140" s="37"/>
      <c r="M140" s="171" t="s">
        <v>1</v>
      </c>
      <c r="N140" s="172" t="s">
        <v>40</v>
      </c>
      <c r="O140" s="75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5" t="s">
        <v>119</v>
      </c>
      <c r="AT140" s="175" t="s">
        <v>114</v>
      </c>
      <c r="AU140" s="175" t="s">
        <v>82</v>
      </c>
      <c r="AY140" s="17" t="s">
        <v>112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7" t="s">
        <v>80</v>
      </c>
      <c r="BK140" s="176">
        <f>ROUND(I140*H140,2)</f>
        <v>0</v>
      </c>
      <c r="BL140" s="17" t="s">
        <v>119</v>
      </c>
      <c r="BM140" s="175" t="s">
        <v>151</v>
      </c>
    </row>
    <row r="141" s="2" customFormat="1">
      <c r="A141" s="36"/>
      <c r="B141" s="37"/>
      <c r="C141" s="36"/>
      <c r="D141" s="177" t="s">
        <v>121</v>
      </c>
      <c r="E141" s="36"/>
      <c r="F141" s="178" t="s">
        <v>152</v>
      </c>
      <c r="G141" s="36"/>
      <c r="H141" s="36"/>
      <c r="I141" s="179"/>
      <c r="J141" s="36"/>
      <c r="K141" s="36"/>
      <c r="L141" s="37"/>
      <c r="M141" s="180"/>
      <c r="N141" s="181"/>
      <c r="O141" s="75"/>
      <c r="P141" s="75"/>
      <c r="Q141" s="75"/>
      <c r="R141" s="75"/>
      <c r="S141" s="75"/>
      <c r="T141" s="7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7" t="s">
        <v>121</v>
      </c>
      <c r="AU141" s="17" t="s">
        <v>82</v>
      </c>
    </row>
    <row r="142" s="2" customFormat="1">
      <c r="A142" s="36"/>
      <c r="B142" s="37"/>
      <c r="C142" s="36"/>
      <c r="D142" s="182" t="s">
        <v>123</v>
      </c>
      <c r="E142" s="36"/>
      <c r="F142" s="183" t="s">
        <v>153</v>
      </c>
      <c r="G142" s="36"/>
      <c r="H142" s="36"/>
      <c r="I142" s="179"/>
      <c r="J142" s="36"/>
      <c r="K142" s="36"/>
      <c r="L142" s="37"/>
      <c r="M142" s="180"/>
      <c r="N142" s="181"/>
      <c r="O142" s="75"/>
      <c r="P142" s="75"/>
      <c r="Q142" s="75"/>
      <c r="R142" s="75"/>
      <c r="S142" s="75"/>
      <c r="T142" s="7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7" t="s">
        <v>123</v>
      </c>
      <c r="AU142" s="17" t="s">
        <v>82</v>
      </c>
    </row>
    <row r="143" s="2" customFormat="1">
      <c r="A143" s="36"/>
      <c r="B143" s="37"/>
      <c r="C143" s="36"/>
      <c r="D143" s="177" t="s">
        <v>144</v>
      </c>
      <c r="E143" s="36"/>
      <c r="F143" s="192" t="s">
        <v>145</v>
      </c>
      <c r="G143" s="36"/>
      <c r="H143" s="36"/>
      <c r="I143" s="179"/>
      <c r="J143" s="36"/>
      <c r="K143" s="36"/>
      <c r="L143" s="37"/>
      <c r="M143" s="180"/>
      <c r="N143" s="181"/>
      <c r="O143" s="75"/>
      <c r="P143" s="75"/>
      <c r="Q143" s="75"/>
      <c r="R143" s="75"/>
      <c r="S143" s="75"/>
      <c r="T143" s="7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7" t="s">
        <v>144</v>
      </c>
      <c r="AU143" s="17" t="s">
        <v>82</v>
      </c>
    </row>
    <row r="144" s="13" customFormat="1">
      <c r="A144" s="13"/>
      <c r="B144" s="184"/>
      <c r="C144" s="13"/>
      <c r="D144" s="177" t="s">
        <v>130</v>
      </c>
      <c r="E144" s="191" t="s">
        <v>1</v>
      </c>
      <c r="F144" s="185" t="s">
        <v>154</v>
      </c>
      <c r="G144" s="13"/>
      <c r="H144" s="186">
        <v>260.00999999999999</v>
      </c>
      <c r="I144" s="187"/>
      <c r="J144" s="13"/>
      <c r="K144" s="13"/>
      <c r="L144" s="184"/>
      <c r="M144" s="188"/>
      <c r="N144" s="189"/>
      <c r="O144" s="189"/>
      <c r="P144" s="189"/>
      <c r="Q144" s="189"/>
      <c r="R144" s="189"/>
      <c r="S144" s="189"/>
      <c r="T144" s="19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1" t="s">
        <v>130</v>
      </c>
      <c r="AU144" s="191" t="s">
        <v>82</v>
      </c>
      <c r="AV144" s="13" t="s">
        <v>82</v>
      </c>
      <c r="AW144" s="13" t="s">
        <v>32</v>
      </c>
      <c r="AX144" s="13" t="s">
        <v>75</v>
      </c>
      <c r="AY144" s="191" t="s">
        <v>112</v>
      </c>
    </row>
    <row r="145" s="14" customFormat="1">
      <c r="A145" s="14"/>
      <c r="B145" s="193"/>
      <c r="C145" s="14"/>
      <c r="D145" s="177" t="s">
        <v>130</v>
      </c>
      <c r="E145" s="194" t="s">
        <v>1</v>
      </c>
      <c r="F145" s="195" t="s">
        <v>147</v>
      </c>
      <c r="G145" s="14"/>
      <c r="H145" s="196">
        <v>260.00999999999999</v>
      </c>
      <c r="I145" s="197"/>
      <c r="J145" s="14"/>
      <c r="K145" s="14"/>
      <c r="L145" s="193"/>
      <c r="M145" s="198"/>
      <c r="N145" s="199"/>
      <c r="O145" s="199"/>
      <c r="P145" s="199"/>
      <c r="Q145" s="199"/>
      <c r="R145" s="199"/>
      <c r="S145" s="199"/>
      <c r="T145" s="20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4" t="s">
        <v>130</v>
      </c>
      <c r="AU145" s="194" t="s">
        <v>82</v>
      </c>
      <c r="AV145" s="14" t="s">
        <v>119</v>
      </c>
      <c r="AW145" s="14" t="s">
        <v>32</v>
      </c>
      <c r="AX145" s="14" t="s">
        <v>80</v>
      </c>
      <c r="AY145" s="194" t="s">
        <v>112</v>
      </c>
    </row>
    <row r="146" s="2" customFormat="1" ht="22.53559" customHeight="1">
      <c r="A146" s="36"/>
      <c r="B146" s="163"/>
      <c r="C146" s="164" t="s">
        <v>155</v>
      </c>
      <c r="D146" s="164" t="s">
        <v>114</v>
      </c>
      <c r="E146" s="165" t="s">
        <v>156</v>
      </c>
      <c r="F146" s="166" t="s">
        <v>157</v>
      </c>
      <c r="G146" s="167" t="s">
        <v>117</v>
      </c>
      <c r="H146" s="168">
        <v>43.335000000000001</v>
      </c>
      <c r="I146" s="169"/>
      <c r="J146" s="170">
        <f>ROUND(I146*H146,2)</f>
        <v>0</v>
      </c>
      <c r="K146" s="166" t="s">
        <v>118</v>
      </c>
      <c r="L146" s="37"/>
      <c r="M146" s="171" t="s">
        <v>1</v>
      </c>
      <c r="N146" s="172" t="s">
        <v>40</v>
      </c>
      <c r="O146" s="75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5" t="s">
        <v>119</v>
      </c>
      <c r="AT146" s="175" t="s">
        <v>114</v>
      </c>
      <c r="AU146" s="175" t="s">
        <v>82</v>
      </c>
      <c r="AY146" s="17" t="s">
        <v>112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7" t="s">
        <v>80</v>
      </c>
      <c r="BK146" s="176">
        <f>ROUND(I146*H146,2)</f>
        <v>0</v>
      </c>
      <c r="BL146" s="17" t="s">
        <v>119</v>
      </c>
      <c r="BM146" s="175" t="s">
        <v>158</v>
      </c>
    </row>
    <row r="147" s="2" customFormat="1">
      <c r="A147" s="36"/>
      <c r="B147" s="37"/>
      <c r="C147" s="36"/>
      <c r="D147" s="177" t="s">
        <v>121</v>
      </c>
      <c r="E147" s="36"/>
      <c r="F147" s="178" t="s">
        <v>159</v>
      </c>
      <c r="G147" s="36"/>
      <c r="H147" s="36"/>
      <c r="I147" s="179"/>
      <c r="J147" s="36"/>
      <c r="K147" s="36"/>
      <c r="L147" s="37"/>
      <c r="M147" s="180"/>
      <c r="N147" s="181"/>
      <c r="O147" s="75"/>
      <c r="P147" s="75"/>
      <c r="Q147" s="75"/>
      <c r="R147" s="75"/>
      <c r="S147" s="75"/>
      <c r="T147" s="7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7" t="s">
        <v>121</v>
      </c>
      <c r="AU147" s="17" t="s">
        <v>82</v>
      </c>
    </row>
    <row r="148" s="2" customFormat="1">
      <c r="A148" s="36"/>
      <c r="B148" s="37"/>
      <c r="C148" s="36"/>
      <c r="D148" s="182" t="s">
        <v>123</v>
      </c>
      <c r="E148" s="36"/>
      <c r="F148" s="183" t="s">
        <v>160</v>
      </c>
      <c r="G148" s="36"/>
      <c r="H148" s="36"/>
      <c r="I148" s="179"/>
      <c r="J148" s="36"/>
      <c r="K148" s="36"/>
      <c r="L148" s="37"/>
      <c r="M148" s="180"/>
      <c r="N148" s="181"/>
      <c r="O148" s="75"/>
      <c r="P148" s="75"/>
      <c r="Q148" s="75"/>
      <c r="R148" s="75"/>
      <c r="S148" s="75"/>
      <c r="T148" s="7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7" t="s">
        <v>123</v>
      </c>
      <c r="AU148" s="17" t="s">
        <v>82</v>
      </c>
    </row>
    <row r="149" s="2" customFormat="1">
      <c r="A149" s="36"/>
      <c r="B149" s="37"/>
      <c r="C149" s="36"/>
      <c r="D149" s="177" t="s">
        <v>144</v>
      </c>
      <c r="E149" s="36"/>
      <c r="F149" s="192" t="s">
        <v>161</v>
      </c>
      <c r="G149" s="36"/>
      <c r="H149" s="36"/>
      <c r="I149" s="179"/>
      <c r="J149" s="36"/>
      <c r="K149" s="36"/>
      <c r="L149" s="37"/>
      <c r="M149" s="180"/>
      <c r="N149" s="181"/>
      <c r="O149" s="75"/>
      <c r="P149" s="75"/>
      <c r="Q149" s="75"/>
      <c r="R149" s="75"/>
      <c r="S149" s="75"/>
      <c r="T149" s="7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7" t="s">
        <v>144</v>
      </c>
      <c r="AU149" s="17" t="s">
        <v>82</v>
      </c>
    </row>
    <row r="150" s="13" customFormat="1">
      <c r="A150" s="13"/>
      <c r="B150" s="184"/>
      <c r="C150" s="13"/>
      <c r="D150" s="177" t="s">
        <v>130</v>
      </c>
      <c r="E150" s="13"/>
      <c r="F150" s="185" t="s">
        <v>131</v>
      </c>
      <c r="G150" s="13"/>
      <c r="H150" s="186">
        <v>43.335000000000001</v>
      </c>
      <c r="I150" s="187"/>
      <c r="J150" s="13"/>
      <c r="K150" s="13"/>
      <c r="L150" s="184"/>
      <c r="M150" s="188"/>
      <c r="N150" s="189"/>
      <c r="O150" s="189"/>
      <c r="P150" s="189"/>
      <c r="Q150" s="189"/>
      <c r="R150" s="189"/>
      <c r="S150" s="189"/>
      <c r="T150" s="19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1" t="s">
        <v>130</v>
      </c>
      <c r="AU150" s="191" t="s">
        <v>82</v>
      </c>
      <c r="AV150" s="13" t="s">
        <v>82</v>
      </c>
      <c r="AW150" s="13" t="s">
        <v>3</v>
      </c>
      <c r="AX150" s="13" t="s">
        <v>80</v>
      </c>
      <c r="AY150" s="191" t="s">
        <v>112</v>
      </c>
    </row>
    <row r="151" s="2" customFormat="1" ht="14.64407" customHeight="1">
      <c r="A151" s="36"/>
      <c r="B151" s="163"/>
      <c r="C151" s="164" t="s">
        <v>162</v>
      </c>
      <c r="D151" s="164" t="s">
        <v>114</v>
      </c>
      <c r="E151" s="165" t="s">
        <v>163</v>
      </c>
      <c r="F151" s="166" t="s">
        <v>164</v>
      </c>
      <c r="G151" s="167" t="s">
        <v>117</v>
      </c>
      <c r="H151" s="168">
        <v>260.00999999999999</v>
      </c>
      <c r="I151" s="169"/>
      <c r="J151" s="170">
        <f>ROUND(I151*H151,2)</f>
        <v>0</v>
      </c>
      <c r="K151" s="166" t="s">
        <v>118</v>
      </c>
      <c r="L151" s="37"/>
      <c r="M151" s="171" t="s">
        <v>1</v>
      </c>
      <c r="N151" s="172" t="s">
        <v>40</v>
      </c>
      <c r="O151" s="75"/>
      <c r="P151" s="173">
        <f>O151*H151</f>
        <v>0</v>
      </c>
      <c r="Q151" s="173">
        <v>0</v>
      </c>
      <c r="R151" s="173">
        <f>Q151*H151</f>
        <v>0</v>
      </c>
      <c r="S151" s="173">
        <v>0</v>
      </c>
      <c r="T151" s="17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5" t="s">
        <v>119</v>
      </c>
      <c r="AT151" s="175" t="s">
        <v>114</v>
      </c>
      <c r="AU151" s="175" t="s">
        <v>82</v>
      </c>
      <c r="AY151" s="17" t="s">
        <v>112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17" t="s">
        <v>80</v>
      </c>
      <c r="BK151" s="176">
        <f>ROUND(I151*H151,2)</f>
        <v>0</v>
      </c>
      <c r="BL151" s="17" t="s">
        <v>119</v>
      </c>
      <c r="BM151" s="175" t="s">
        <v>165</v>
      </c>
    </row>
    <row r="152" s="2" customFormat="1">
      <c r="A152" s="36"/>
      <c r="B152" s="37"/>
      <c r="C152" s="36"/>
      <c r="D152" s="177" t="s">
        <v>121</v>
      </c>
      <c r="E152" s="36"/>
      <c r="F152" s="178" t="s">
        <v>166</v>
      </c>
      <c r="G152" s="36"/>
      <c r="H152" s="36"/>
      <c r="I152" s="179"/>
      <c r="J152" s="36"/>
      <c r="K152" s="36"/>
      <c r="L152" s="37"/>
      <c r="M152" s="180"/>
      <c r="N152" s="181"/>
      <c r="O152" s="75"/>
      <c r="P152" s="75"/>
      <c r="Q152" s="75"/>
      <c r="R152" s="75"/>
      <c r="S152" s="75"/>
      <c r="T152" s="7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7" t="s">
        <v>121</v>
      </c>
      <c r="AU152" s="17" t="s">
        <v>82</v>
      </c>
    </row>
    <row r="153" s="2" customFormat="1">
      <c r="A153" s="36"/>
      <c r="B153" s="37"/>
      <c r="C153" s="36"/>
      <c r="D153" s="182" t="s">
        <v>123</v>
      </c>
      <c r="E153" s="36"/>
      <c r="F153" s="183" t="s">
        <v>167</v>
      </c>
      <c r="G153" s="36"/>
      <c r="H153" s="36"/>
      <c r="I153" s="179"/>
      <c r="J153" s="36"/>
      <c r="K153" s="36"/>
      <c r="L153" s="37"/>
      <c r="M153" s="180"/>
      <c r="N153" s="181"/>
      <c r="O153" s="75"/>
      <c r="P153" s="75"/>
      <c r="Q153" s="75"/>
      <c r="R153" s="75"/>
      <c r="S153" s="75"/>
      <c r="T153" s="7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7" t="s">
        <v>123</v>
      </c>
      <c r="AU153" s="17" t="s">
        <v>82</v>
      </c>
    </row>
    <row r="154" s="13" customFormat="1">
      <c r="A154" s="13"/>
      <c r="B154" s="184"/>
      <c r="C154" s="13"/>
      <c r="D154" s="177" t="s">
        <v>130</v>
      </c>
      <c r="E154" s="191" t="s">
        <v>1</v>
      </c>
      <c r="F154" s="185" t="s">
        <v>154</v>
      </c>
      <c r="G154" s="13"/>
      <c r="H154" s="186">
        <v>260.00999999999999</v>
      </c>
      <c r="I154" s="187"/>
      <c r="J154" s="13"/>
      <c r="K154" s="13"/>
      <c r="L154" s="184"/>
      <c r="M154" s="188"/>
      <c r="N154" s="189"/>
      <c r="O154" s="189"/>
      <c r="P154" s="189"/>
      <c r="Q154" s="189"/>
      <c r="R154" s="189"/>
      <c r="S154" s="189"/>
      <c r="T154" s="19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1" t="s">
        <v>130</v>
      </c>
      <c r="AU154" s="191" t="s">
        <v>82</v>
      </c>
      <c r="AV154" s="13" t="s">
        <v>82</v>
      </c>
      <c r="AW154" s="13" t="s">
        <v>32</v>
      </c>
      <c r="AX154" s="13" t="s">
        <v>75</v>
      </c>
      <c r="AY154" s="191" t="s">
        <v>112</v>
      </c>
    </row>
    <row r="155" s="14" customFormat="1">
      <c r="A155" s="14"/>
      <c r="B155" s="193"/>
      <c r="C155" s="14"/>
      <c r="D155" s="177" t="s">
        <v>130</v>
      </c>
      <c r="E155" s="194" t="s">
        <v>1</v>
      </c>
      <c r="F155" s="195" t="s">
        <v>147</v>
      </c>
      <c r="G155" s="14"/>
      <c r="H155" s="196">
        <v>260.00999999999999</v>
      </c>
      <c r="I155" s="197"/>
      <c r="J155" s="14"/>
      <c r="K155" s="14"/>
      <c r="L155" s="193"/>
      <c r="M155" s="198"/>
      <c r="N155" s="199"/>
      <c r="O155" s="199"/>
      <c r="P155" s="199"/>
      <c r="Q155" s="199"/>
      <c r="R155" s="199"/>
      <c r="S155" s="199"/>
      <c r="T155" s="20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4" t="s">
        <v>130</v>
      </c>
      <c r="AU155" s="194" t="s">
        <v>82</v>
      </c>
      <c r="AV155" s="14" t="s">
        <v>119</v>
      </c>
      <c r="AW155" s="14" t="s">
        <v>32</v>
      </c>
      <c r="AX155" s="14" t="s">
        <v>80</v>
      </c>
      <c r="AY155" s="194" t="s">
        <v>112</v>
      </c>
    </row>
    <row r="156" s="2" customFormat="1" ht="30.50847" customHeight="1">
      <c r="A156" s="36"/>
      <c r="B156" s="163"/>
      <c r="C156" s="164" t="s">
        <v>168</v>
      </c>
      <c r="D156" s="164" t="s">
        <v>114</v>
      </c>
      <c r="E156" s="165" t="s">
        <v>169</v>
      </c>
      <c r="F156" s="166" t="s">
        <v>170</v>
      </c>
      <c r="G156" s="167" t="s">
        <v>171</v>
      </c>
      <c r="H156" s="168">
        <v>468.01799999999997</v>
      </c>
      <c r="I156" s="169"/>
      <c r="J156" s="170">
        <f>ROUND(I156*H156,2)</f>
        <v>0</v>
      </c>
      <c r="K156" s="166" t="s">
        <v>118</v>
      </c>
      <c r="L156" s="37"/>
      <c r="M156" s="171" t="s">
        <v>1</v>
      </c>
      <c r="N156" s="172" t="s">
        <v>40</v>
      </c>
      <c r="O156" s="75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5" t="s">
        <v>119</v>
      </c>
      <c r="AT156" s="175" t="s">
        <v>114</v>
      </c>
      <c r="AU156" s="175" t="s">
        <v>82</v>
      </c>
      <c r="AY156" s="17" t="s">
        <v>112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7" t="s">
        <v>80</v>
      </c>
      <c r="BK156" s="176">
        <f>ROUND(I156*H156,2)</f>
        <v>0</v>
      </c>
      <c r="BL156" s="17" t="s">
        <v>119</v>
      </c>
      <c r="BM156" s="175" t="s">
        <v>172</v>
      </c>
    </row>
    <row r="157" s="2" customFormat="1">
      <c r="A157" s="36"/>
      <c r="B157" s="37"/>
      <c r="C157" s="36"/>
      <c r="D157" s="177" t="s">
        <v>121</v>
      </c>
      <c r="E157" s="36"/>
      <c r="F157" s="178" t="s">
        <v>173</v>
      </c>
      <c r="G157" s="36"/>
      <c r="H157" s="36"/>
      <c r="I157" s="179"/>
      <c r="J157" s="36"/>
      <c r="K157" s="36"/>
      <c r="L157" s="37"/>
      <c r="M157" s="180"/>
      <c r="N157" s="181"/>
      <c r="O157" s="75"/>
      <c r="P157" s="75"/>
      <c r="Q157" s="75"/>
      <c r="R157" s="75"/>
      <c r="S157" s="75"/>
      <c r="T157" s="7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7" t="s">
        <v>121</v>
      </c>
      <c r="AU157" s="17" t="s">
        <v>82</v>
      </c>
    </row>
    <row r="158" s="2" customFormat="1">
      <c r="A158" s="36"/>
      <c r="B158" s="37"/>
      <c r="C158" s="36"/>
      <c r="D158" s="182" t="s">
        <v>123</v>
      </c>
      <c r="E158" s="36"/>
      <c r="F158" s="183" t="s">
        <v>174</v>
      </c>
      <c r="G158" s="36"/>
      <c r="H158" s="36"/>
      <c r="I158" s="179"/>
      <c r="J158" s="36"/>
      <c r="K158" s="36"/>
      <c r="L158" s="37"/>
      <c r="M158" s="180"/>
      <c r="N158" s="181"/>
      <c r="O158" s="75"/>
      <c r="P158" s="75"/>
      <c r="Q158" s="75"/>
      <c r="R158" s="75"/>
      <c r="S158" s="75"/>
      <c r="T158" s="7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7" t="s">
        <v>123</v>
      </c>
      <c r="AU158" s="17" t="s">
        <v>82</v>
      </c>
    </row>
    <row r="159" s="13" customFormat="1">
      <c r="A159" s="13"/>
      <c r="B159" s="184"/>
      <c r="C159" s="13"/>
      <c r="D159" s="177" t="s">
        <v>130</v>
      </c>
      <c r="E159" s="13"/>
      <c r="F159" s="185" t="s">
        <v>175</v>
      </c>
      <c r="G159" s="13"/>
      <c r="H159" s="186">
        <v>468.01799999999997</v>
      </c>
      <c r="I159" s="187"/>
      <c r="J159" s="13"/>
      <c r="K159" s="13"/>
      <c r="L159" s="184"/>
      <c r="M159" s="188"/>
      <c r="N159" s="189"/>
      <c r="O159" s="189"/>
      <c r="P159" s="189"/>
      <c r="Q159" s="189"/>
      <c r="R159" s="189"/>
      <c r="S159" s="189"/>
      <c r="T159" s="19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1" t="s">
        <v>130</v>
      </c>
      <c r="AU159" s="191" t="s">
        <v>82</v>
      </c>
      <c r="AV159" s="13" t="s">
        <v>82</v>
      </c>
      <c r="AW159" s="13" t="s">
        <v>3</v>
      </c>
      <c r="AX159" s="13" t="s">
        <v>80</v>
      </c>
      <c r="AY159" s="191" t="s">
        <v>112</v>
      </c>
    </row>
    <row r="160" s="2" customFormat="1" ht="22.53559" customHeight="1">
      <c r="A160" s="36"/>
      <c r="B160" s="163"/>
      <c r="C160" s="164" t="s">
        <v>176</v>
      </c>
      <c r="D160" s="164" t="s">
        <v>114</v>
      </c>
      <c r="E160" s="165" t="s">
        <v>177</v>
      </c>
      <c r="F160" s="166" t="s">
        <v>178</v>
      </c>
      <c r="G160" s="167" t="s">
        <v>179</v>
      </c>
      <c r="H160" s="168">
        <v>2022.3</v>
      </c>
      <c r="I160" s="169"/>
      <c r="J160" s="170">
        <f>ROUND(I160*H160,2)</f>
        <v>0</v>
      </c>
      <c r="K160" s="166" t="s">
        <v>118</v>
      </c>
      <c r="L160" s="37"/>
      <c r="M160" s="171" t="s">
        <v>1</v>
      </c>
      <c r="N160" s="172" t="s">
        <v>40</v>
      </c>
      <c r="O160" s="75"/>
      <c r="P160" s="173">
        <f>O160*H160</f>
        <v>0</v>
      </c>
      <c r="Q160" s="173">
        <v>0</v>
      </c>
      <c r="R160" s="173">
        <f>Q160*H160</f>
        <v>0</v>
      </c>
      <c r="S160" s="173">
        <v>0</v>
      </c>
      <c r="T160" s="174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5" t="s">
        <v>119</v>
      </c>
      <c r="AT160" s="175" t="s">
        <v>114</v>
      </c>
      <c r="AU160" s="175" t="s">
        <v>82</v>
      </c>
      <c r="AY160" s="17" t="s">
        <v>112</v>
      </c>
      <c r="BE160" s="176">
        <f>IF(N160="základní",J160,0)</f>
        <v>0</v>
      </c>
      <c r="BF160" s="176">
        <f>IF(N160="snížená",J160,0)</f>
        <v>0</v>
      </c>
      <c r="BG160" s="176">
        <f>IF(N160="zákl. přenesená",J160,0)</f>
        <v>0</v>
      </c>
      <c r="BH160" s="176">
        <f>IF(N160="sníž. přenesená",J160,0)</f>
        <v>0</v>
      </c>
      <c r="BI160" s="176">
        <f>IF(N160="nulová",J160,0)</f>
        <v>0</v>
      </c>
      <c r="BJ160" s="17" t="s">
        <v>80</v>
      </c>
      <c r="BK160" s="176">
        <f>ROUND(I160*H160,2)</f>
        <v>0</v>
      </c>
      <c r="BL160" s="17" t="s">
        <v>119</v>
      </c>
      <c r="BM160" s="175" t="s">
        <v>180</v>
      </c>
    </row>
    <row r="161" s="2" customFormat="1">
      <c r="A161" s="36"/>
      <c r="B161" s="37"/>
      <c r="C161" s="36"/>
      <c r="D161" s="177" t="s">
        <v>121</v>
      </c>
      <c r="E161" s="36"/>
      <c r="F161" s="178" t="s">
        <v>181</v>
      </c>
      <c r="G161" s="36"/>
      <c r="H161" s="36"/>
      <c r="I161" s="179"/>
      <c r="J161" s="36"/>
      <c r="K161" s="36"/>
      <c r="L161" s="37"/>
      <c r="M161" s="180"/>
      <c r="N161" s="181"/>
      <c r="O161" s="75"/>
      <c r="P161" s="75"/>
      <c r="Q161" s="75"/>
      <c r="R161" s="75"/>
      <c r="S161" s="75"/>
      <c r="T161" s="7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7" t="s">
        <v>121</v>
      </c>
      <c r="AU161" s="17" t="s">
        <v>82</v>
      </c>
    </row>
    <row r="162" s="2" customFormat="1">
      <c r="A162" s="36"/>
      <c r="B162" s="37"/>
      <c r="C162" s="36"/>
      <c r="D162" s="182" t="s">
        <v>123</v>
      </c>
      <c r="E162" s="36"/>
      <c r="F162" s="183" t="s">
        <v>182</v>
      </c>
      <c r="G162" s="36"/>
      <c r="H162" s="36"/>
      <c r="I162" s="179"/>
      <c r="J162" s="36"/>
      <c r="K162" s="36"/>
      <c r="L162" s="37"/>
      <c r="M162" s="180"/>
      <c r="N162" s="181"/>
      <c r="O162" s="75"/>
      <c r="P162" s="75"/>
      <c r="Q162" s="75"/>
      <c r="R162" s="75"/>
      <c r="S162" s="75"/>
      <c r="T162" s="7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7" t="s">
        <v>123</v>
      </c>
      <c r="AU162" s="17" t="s">
        <v>82</v>
      </c>
    </row>
    <row r="163" s="13" customFormat="1">
      <c r="A163" s="13"/>
      <c r="B163" s="184"/>
      <c r="C163" s="13"/>
      <c r="D163" s="177" t="s">
        <v>130</v>
      </c>
      <c r="E163" s="191" t="s">
        <v>1</v>
      </c>
      <c r="F163" s="185" t="s">
        <v>183</v>
      </c>
      <c r="G163" s="13"/>
      <c r="H163" s="186">
        <v>2022.3</v>
      </c>
      <c r="I163" s="187"/>
      <c r="J163" s="13"/>
      <c r="K163" s="13"/>
      <c r="L163" s="184"/>
      <c r="M163" s="188"/>
      <c r="N163" s="189"/>
      <c r="O163" s="189"/>
      <c r="P163" s="189"/>
      <c r="Q163" s="189"/>
      <c r="R163" s="189"/>
      <c r="S163" s="189"/>
      <c r="T163" s="19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1" t="s">
        <v>130</v>
      </c>
      <c r="AU163" s="191" t="s">
        <v>82</v>
      </c>
      <c r="AV163" s="13" t="s">
        <v>82</v>
      </c>
      <c r="AW163" s="13" t="s">
        <v>32</v>
      </c>
      <c r="AX163" s="13" t="s">
        <v>75</v>
      </c>
      <c r="AY163" s="191" t="s">
        <v>112</v>
      </c>
    </row>
    <row r="164" s="14" customFormat="1">
      <c r="A164" s="14"/>
      <c r="B164" s="193"/>
      <c r="C164" s="14"/>
      <c r="D164" s="177" t="s">
        <v>130</v>
      </c>
      <c r="E164" s="194" t="s">
        <v>1</v>
      </c>
      <c r="F164" s="195" t="s">
        <v>147</v>
      </c>
      <c r="G164" s="14"/>
      <c r="H164" s="196">
        <v>2022.3</v>
      </c>
      <c r="I164" s="197"/>
      <c r="J164" s="14"/>
      <c r="K164" s="14"/>
      <c r="L164" s="193"/>
      <c r="M164" s="198"/>
      <c r="N164" s="199"/>
      <c r="O164" s="199"/>
      <c r="P164" s="199"/>
      <c r="Q164" s="199"/>
      <c r="R164" s="199"/>
      <c r="S164" s="199"/>
      <c r="T164" s="20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4" t="s">
        <v>130</v>
      </c>
      <c r="AU164" s="194" t="s">
        <v>82</v>
      </c>
      <c r="AV164" s="14" t="s">
        <v>119</v>
      </c>
      <c r="AW164" s="14" t="s">
        <v>32</v>
      </c>
      <c r="AX164" s="14" t="s">
        <v>80</v>
      </c>
      <c r="AY164" s="194" t="s">
        <v>112</v>
      </c>
    </row>
    <row r="165" s="2" customFormat="1" ht="22.53559" customHeight="1">
      <c r="A165" s="36"/>
      <c r="B165" s="163"/>
      <c r="C165" s="164" t="s">
        <v>184</v>
      </c>
      <c r="D165" s="164" t="s">
        <v>114</v>
      </c>
      <c r="E165" s="165" t="s">
        <v>185</v>
      </c>
      <c r="F165" s="166" t="s">
        <v>186</v>
      </c>
      <c r="G165" s="167" t="s">
        <v>179</v>
      </c>
      <c r="H165" s="168">
        <v>2606</v>
      </c>
      <c r="I165" s="169"/>
      <c r="J165" s="170">
        <f>ROUND(I165*H165,2)</f>
        <v>0</v>
      </c>
      <c r="K165" s="166" t="s">
        <v>118</v>
      </c>
      <c r="L165" s="37"/>
      <c r="M165" s="171" t="s">
        <v>1</v>
      </c>
      <c r="N165" s="172" t="s">
        <v>40</v>
      </c>
      <c r="O165" s="75"/>
      <c r="P165" s="173">
        <f>O165*H165</f>
        <v>0</v>
      </c>
      <c r="Q165" s="173">
        <v>0</v>
      </c>
      <c r="R165" s="173">
        <f>Q165*H165</f>
        <v>0</v>
      </c>
      <c r="S165" s="173">
        <v>0</v>
      </c>
      <c r="T165" s="174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5" t="s">
        <v>119</v>
      </c>
      <c r="AT165" s="175" t="s">
        <v>114</v>
      </c>
      <c r="AU165" s="175" t="s">
        <v>82</v>
      </c>
      <c r="AY165" s="17" t="s">
        <v>112</v>
      </c>
      <c r="BE165" s="176">
        <f>IF(N165="základní",J165,0)</f>
        <v>0</v>
      </c>
      <c r="BF165" s="176">
        <f>IF(N165="snížená",J165,0)</f>
        <v>0</v>
      </c>
      <c r="BG165" s="176">
        <f>IF(N165="zákl. přenesená",J165,0)</f>
        <v>0</v>
      </c>
      <c r="BH165" s="176">
        <f>IF(N165="sníž. přenesená",J165,0)</f>
        <v>0</v>
      </c>
      <c r="BI165" s="176">
        <f>IF(N165="nulová",J165,0)</f>
        <v>0</v>
      </c>
      <c r="BJ165" s="17" t="s">
        <v>80</v>
      </c>
      <c r="BK165" s="176">
        <f>ROUND(I165*H165,2)</f>
        <v>0</v>
      </c>
      <c r="BL165" s="17" t="s">
        <v>119</v>
      </c>
      <c r="BM165" s="175" t="s">
        <v>187</v>
      </c>
    </row>
    <row r="166" s="2" customFormat="1">
      <c r="A166" s="36"/>
      <c r="B166" s="37"/>
      <c r="C166" s="36"/>
      <c r="D166" s="177" t="s">
        <v>121</v>
      </c>
      <c r="E166" s="36"/>
      <c r="F166" s="178" t="s">
        <v>188</v>
      </c>
      <c r="G166" s="36"/>
      <c r="H166" s="36"/>
      <c r="I166" s="179"/>
      <c r="J166" s="36"/>
      <c r="K166" s="36"/>
      <c r="L166" s="37"/>
      <c r="M166" s="180"/>
      <c r="N166" s="181"/>
      <c r="O166" s="75"/>
      <c r="P166" s="75"/>
      <c r="Q166" s="75"/>
      <c r="R166" s="75"/>
      <c r="S166" s="75"/>
      <c r="T166" s="7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7" t="s">
        <v>121</v>
      </c>
      <c r="AU166" s="17" t="s">
        <v>82</v>
      </c>
    </row>
    <row r="167" s="2" customFormat="1">
      <c r="A167" s="36"/>
      <c r="B167" s="37"/>
      <c r="C167" s="36"/>
      <c r="D167" s="182" t="s">
        <v>123</v>
      </c>
      <c r="E167" s="36"/>
      <c r="F167" s="183" t="s">
        <v>189</v>
      </c>
      <c r="G167" s="36"/>
      <c r="H167" s="36"/>
      <c r="I167" s="179"/>
      <c r="J167" s="36"/>
      <c r="K167" s="36"/>
      <c r="L167" s="37"/>
      <c r="M167" s="180"/>
      <c r="N167" s="181"/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7" t="s">
        <v>123</v>
      </c>
      <c r="AU167" s="17" t="s">
        <v>82</v>
      </c>
    </row>
    <row r="168" s="12" customFormat="1" ht="22.8" customHeight="1">
      <c r="A168" s="12"/>
      <c r="B168" s="150"/>
      <c r="C168" s="12"/>
      <c r="D168" s="151" t="s">
        <v>74</v>
      </c>
      <c r="E168" s="161" t="s">
        <v>82</v>
      </c>
      <c r="F168" s="161" t="s">
        <v>190</v>
      </c>
      <c r="G168" s="12"/>
      <c r="H168" s="12"/>
      <c r="I168" s="153"/>
      <c r="J168" s="162">
        <f>BK168</f>
        <v>0</v>
      </c>
      <c r="K168" s="12"/>
      <c r="L168" s="150"/>
      <c r="M168" s="155"/>
      <c r="N168" s="156"/>
      <c r="O168" s="156"/>
      <c r="P168" s="157">
        <f>SUM(P169:P171)</f>
        <v>0</v>
      </c>
      <c r="Q168" s="156"/>
      <c r="R168" s="157">
        <f>SUM(R169:R171)</f>
        <v>2.7643949999999999</v>
      </c>
      <c r="S168" s="156"/>
      <c r="T168" s="158">
        <f>SUM(T169:T171)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1" t="s">
        <v>80</v>
      </c>
      <c r="AT168" s="159" t="s">
        <v>74</v>
      </c>
      <c r="AU168" s="159" t="s">
        <v>80</v>
      </c>
      <c r="AY168" s="151" t="s">
        <v>112</v>
      </c>
      <c r="BK168" s="160">
        <f>SUM(BK169:BK171)</f>
        <v>0</v>
      </c>
    </row>
    <row r="169" s="2" customFormat="1" ht="35.30848" customHeight="1">
      <c r="A169" s="36"/>
      <c r="B169" s="163"/>
      <c r="C169" s="164" t="s">
        <v>191</v>
      </c>
      <c r="D169" s="164" t="s">
        <v>114</v>
      </c>
      <c r="E169" s="165" t="s">
        <v>192</v>
      </c>
      <c r="F169" s="166" t="s">
        <v>193</v>
      </c>
      <c r="G169" s="167" t="s">
        <v>194</v>
      </c>
      <c r="H169" s="168">
        <v>13.5</v>
      </c>
      <c r="I169" s="169"/>
      <c r="J169" s="170">
        <f>ROUND(I169*H169,2)</f>
        <v>0</v>
      </c>
      <c r="K169" s="166" t="s">
        <v>118</v>
      </c>
      <c r="L169" s="37"/>
      <c r="M169" s="171" t="s">
        <v>1</v>
      </c>
      <c r="N169" s="172" t="s">
        <v>40</v>
      </c>
      <c r="O169" s="75"/>
      <c r="P169" s="173">
        <f>O169*H169</f>
        <v>0</v>
      </c>
      <c r="Q169" s="173">
        <v>0.20477000000000001</v>
      </c>
      <c r="R169" s="173">
        <f>Q169*H169</f>
        <v>2.7643949999999999</v>
      </c>
      <c r="S169" s="173">
        <v>0</v>
      </c>
      <c r="T169" s="174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5" t="s">
        <v>119</v>
      </c>
      <c r="AT169" s="175" t="s">
        <v>114</v>
      </c>
      <c r="AU169" s="175" t="s">
        <v>82</v>
      </c>
      <c r="AY169" s="17" t="s">
        <v>112</v>
      </c>
      <c r="BE169" s="176">
        <f>IF(N169="základní",J169,0)</f>
        <v>0</v>
      </c>
      <c r="BF169" s="176">
        <f>IF(N169="snížená",J169,0)</f>
        <v>0</v>
      </c>
      <c r="BG169" s="176">
        <f>IF(N169="zákl. přenesená",J169,0)</f>
        <v>0</v>
      </c>
      <c r="BH169" s="176">
        <f>IF(N169="sníž. přenesená",J169,0)</f>
        <v>0</v>
      </c>
      <c r="BI169" s="176">
        <f>IF(N169="nulová",J169,0)</f>
        <v>0</v>
      </c>
      <c r="BJ169" s="17" t="s">
        <v>80</v>
      </c>
      <c r="BK169" s="176">
        <f>ROUND(I169*H169,2)</f>
        <v>0</v>
      </c>
      <c r="BL169" s="17" t="s">
        <v>119</v>
      </c>
      <c r="BM169" s="175" t="s">
        <v>195</v>
      </c>
    </row>
    <row r="170" s="2" customFormat="1">
      <c r="A170" s="36"/>
      <c r="B170" s="37"/>
      <c r="C170" s="36"/>
      <c r="D170" s="177" t="s">
        <v>121</v>
      </c>
      <c r="E170" s="36"/>
      <c r="F170" s="178" t="s">
        <v>196</v>
      </c>
      <c r="G170" s="36"/>
      <c r="H170" s="36"/>
      <c r="I170" s="179"/>
      <c r="J170" s="36"/>
      <c r="K170" s="36"/>
      <c r="L170" s="37"/>
      <c r="M170" s="180"/>
      <c r="N170" s="181"/>
      <c r="O170" s="75"/>
      <c r="P170" s="75"/>
      <c r="Q170" s="75"/>
      <c r="R170" s="75"/>
      <c r="S170" s="75"/>
      <c r="T170" s="7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7" t="s">
        <v>121</v>
      </c>
      <c r="AU170" s="17" t="s">
        <v>82</v>
      </c>
    </row>
    <row r="171" s="2" customFormat="1">
      <c r="A171" s="36"/>
      <c r="B171" s="37"/>
      <c r="C171" s="36"/>
      <c r="D171" s="182" t="s">
        <v>123</v>
      </c>
      <c r="E171" s="36"/>
      <c r="F171" s="183" t="s">
        <v>197</v>
      </c>
      <c r="G171" s="36"/>
      <c r="H171" s="36"/>
      <c r="I171" s="179"/>
      <c r="J171" s="36"/>
      <c r="K171" s="36"/>
      <c r="L171" s="37"/>
      <c r="M171" s="180"/>
      <c r="N171" s="181"/>
      <c r="O171" s="75"/>
      <c r="P171" s="75"/>
      <c r="Q171" s="75"/>
      <c r="R171" s="75"/>
      <c r="S171" s="75"/>
      <c r="T171" s="7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7" t="s">
        <v>123</v>
      </c>
      <c r="AU171" s="17" t="s">
        <v>82</v>
      </c>
    </row>
    <row r="172" s="12" customFormat="1" ht="22.8" customHeight="1">
      <c r="A172" s="12"/>
      <c r="B172" s="150"/>
      <c r="C172" s="12"/>
      <c r="D172" s="151" t="s">
        <v>74</v>
      </c>
      <c r="E172" s="161" t="s">
        <v>148</v>
      </c>
      <c r="F172" s="161" t="s">
        <v>198</v>
      </c>
      <c r="G172" s="12"/>
      <c r="H172" s="12"/>
      <c r="I172" s="153"/>
      <c r="J172" s="162">
        <f>BK172</f>
        <v>0</v>
      </c>
      <c r="K172" s="12"/>
      <c r="L172" s="150"/>
      <c r="M172" s="155"/>
      <c r="N172" s="156"/>
      <c r="O172" s="156"/>
      <c r="P172" s="157">
        <f>SUM(P173:P181)</f>
        <v>0</v>
      </c>
      <c r="Q172" s="156"/>
      <c r="R172" s="157">
        <f>SUM(R173:R181)</f>
        <v>1901.6777222999999</v>
      </c>
      <c r="S172" s="156"/>
      <c r="T172" s="158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1" t="s">
        <v>80</v>
      </c>
      <c r="AT172" s="159" t="s">
        <v>74</v>
      </c>
      <c r="AU172" s="159" t="s">
        <v>80</v>
      </c>
      <c r="AY172" s="151" t="s">
        <v>112</v>
      </c>
      <c r="BK172" s="160">
        <f>SUM(BK173:BK181)</f>
        <v>0</v>
      </c>
    </row>
    <row r="173" s="2" customFormat="1" ht="30.50847" customHeight="1">
      <c r="A173" s="36"/>
      <c r="B173" s="163"/>
      <c r="C173" s="164" t="s">
        <v>8</v>
      </c>
      <c r="D173" s="164" t="s">
        <v>114</v>
      </c>
      <c r="E173" s="165" t="s">
        <v>199</v>
      </c>
      <c r="F173" s="166" t="s">
        <v>200</v>
      </c>
      <c r="G173" s="167" t="s">
        <v>179</v>
      </c>
      <c r="H173" s="168">
        <v>2606</v>
      </c>
      <c r="I173" s="169"/>
      <c r="J173" s="170">
        <f>ROUND(I173*H173,2)</f>
        <v>0</v>
      </c>
      <c r="K173" s="166" t="s">
        <v>118</v>
      </c>
      <c r="L173" s="37"/>
      <c r="M173" s="171" t="s">
        <v>1</v>
      </c>
      <c r="N173" s="172" t="s">
        <v>40</v>
      </c>
      <c r="O173" s="75"/>
      <c r="P173" s="173">
        <f>O173*H173</f>
        <v>0</v>
      </c>
      <c r="Q173" s="173">
        <v>0.48699999999999999</v>
      </c>
      <c r="R173" s="173">
        <f>Q173*H173</f>
        <v>1269.1220000000001</v>
      </c>
      <c r="S173" s="173">
        <v>0</v>
      </c>
      <c r="T173" s="174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5" t="s">
        <v>119</v>
      </c>
      <c r="AT173" s="175" t="s">
        <v>114</v>
      </c>
      <c r="AU173" s="175" t="s">
        <v>82</v>
      </c>
      <c r="AY173" s="17" t="s">
        <v>112</v>
      </c>
      <c r="BE173" s="176">
        <f>IF(N173="základní",J173,0)</f>
        <v>0</v>
      </c>
      <c r="BF173" s="176">
        <f>IF(N173="snížená",J173,0)</f>
        <v>0</v>
      </c>
      <c r="BG173" s="176">
        <f>IF(N173="zákl. přenesená",J173,0)</f>
        <v>0</v>
      </c>
      <c r="BH173" s="176">
        <f>IF(N173="sníž. přenesená",J173,0)</f>
        <v>0</v>
      </c>
      <c r="BI173" s="176">
        <f>IF(N173="nulová",J173,0)</f>
        <v>0</v>
      </c>
      <c r="BJ173" s="17" t="s">
        <v>80</v>
      </c>
      <c r="BK173" s="176">
        <f>ROUND(I173*H173,2)</f>
        <v>0</v>
      </c>
      <c r="BL173" s="17" t="s">
        <v>119</v>
      </c>
      <c r="BM173" s="175" t="s">
        <v>201</v>
      </c>
    </row>
    <row r="174" s="2" customFormat="1">
      <c r="A174" s="36"/>
      <c r="B174" s="37"/>
      <c r="C174" s="36"/>
      <c r="D174" s="177" t="s">
        <v>121</v>
      </c>
      <c r="E174" s="36"/>
      <c r="F174" s="178" t="s">
        <v>202</v>
      </c>
      <c r="G174" s="36"/>
      <c r="H174" s="36"/>
      <c r="I174" s="179"/>
      <c r="J174" s="36"/>
      <c r="K174" s="36"/>
      <c r="L174" s="37"/>
      <c r="M174" s="180"/>
      <c r="N174" s="181"/>
      <c r="O174" s="75"/>
      <c r="P174" s="75"/>
      <c r="Q174" s="75"/>
      <c r="R174" s="75"/>
      <c r="S174" s="75"/>
      <c r="T174" s="7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7" t="s">
        <v>121</v>
      </c>
      <c r="AU174" s="17" t="s">
        <v>82</v>
      </c>
    </row>
    <row r="175" s="2" customFormat="1">
      <c r="A175" s="36"/>
      <c r="B175" s="37"/>
      <c r="C175" s="36"/>
      <c r="D175" s="182" t="s">
        <v>123</v>
      </c>
      <c r="E175" s="36"/>
      <c r="F175" s="183" t="s">
        <v>203</v>
      </c>
      <c r="G175" s="36"/>
      <c r="H175" s="36"/>
      <c r="I175" s="179"/>
      <c r="J175" s="36"/>
      <c r="K175" s="36"/>
      <c r="L175" s="37"/>
      <c r="M175" s="180"/>
      <c r="N175" s="181"/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7" t="s">
        <v>123</v>
      </c>
      <c r="AU175" s="17" t="s">
        <v>82</v>
      </c>
    </row>
    <row r="176" s="2" customFormat="1" ht="14.64407" customHeight="1">
      <c r="A176" s="36"/>
      <c r="B176" s="163"/>
      <c r="C176" s="164" t="s">
        <v>204</v>
      </c>
      <c r="D176" s="164" t="s">
        <v>114</v>
      </c>
      <c r="E176" s="165" t="s">
        <v>205</v>
      </c>
      <c r="F176" s="166" t="s">
        <v>206</v>
      </c>
      <c r="G176" s="167" t="s">
        <v>179</v>
      </c>
      <c r="H176" s="168">
        <v>2034.53</v>
      </c>
      <c r="I176" s="169"/>
      <c r="J176" s="170">
        <f>ROUND(I176*H176,2)</f>
        <v>0</v>
      </c>
      <c r="K176" s="166" t="s">
        <v>118</v>
      </c>
      <c r="L176" s="37"/>
      <c r="M176" s="171" t="s">
        <v>1</v>
      </c>
      <c r="N176" s="172" t="s">
        <v>40</v>
      </c>
      <c r="O176" s="75"/>
      <c r="P176" s="173">
        <f>O176*H176</f>
        <v>0</v>
      </c>
      <c r="Q176" s="173">
        <v>0.25094</v>
      </c>
      <c r="R176" s="173">
        <f>Q176*H176</f>
        <v>510.5449582</v>
      </c>
      <c r="S176" s="173">
        <v>0</v>
      </c>
      <c r="T176" s="17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5" t="s">
        <v>119</v>
      </c>
      <c r="AT176" s="175" t="s">
        <v>114</v>
      </c>
      <c r="AU176" s="175" t="s">
        <v>82</v>
      </c>
      <c r="AY176" s="17" t="s">
        <v>112</v>
      </c>
      <c r="BE176" s="176">
        <f>IF(N176="základní",J176,0)</f>
        <v>0</v>
      </c>
      <c r="BF176" s="176">
        <f>IF(N176="snížená",J176,0)</f>
        <v>0</v>
      </c>
      <c r="BG176" s="176">
        <f>IF(N176="zákl. přenesená",J176,0)</f>
        <v>0</v>
      </c>
      <c r="BH176" s="176">
        <f>IF(N176="sníž. přenesená",J176,0)</f>
        <v>0</v>
      </c>
      <c r="BI176" s="176">
        <f>IF(N176="nulová",J176,0)</f>
        <v>0</v>
      </c>
      <c r="BJ176" s="17" t="s">
        <v>80</v>
      </c>
      <c r="BK176" s="176">
        <f>ROUND(I176*H176,2)</f>
        <v>0</v>
      </c>
      <c r="BL176" s="17" t="s">
        <v>119</v>
      </c>
      <c r="BM176" s="175" t="s">
        <v>207</v>
      </c>
    </row>
    <row r="177" s="2" customFormat="1">
      <c r="A177" s="36"/>
      <c r="B177" s="37"/>
      <c r="C177" s="36"/>
      <c r="D177" s="177" t="s">
        <v>121</v>
      </c>
      <c r="E177" s="36"/>
      <c r="F177" s="178" t="s">
        <v>208</v>
      </c>
      <c r="G177" s="36"/>
      <c r="H177" s="36"/>
      <c r="I177" s="179"/>
      <c r="J177" s="36"/>
      <c r="K177" s="36"/>
      <c r="L177" s="37"/>
      <c r="M177" s="180"/>
      <c r="N177" s="181"/>
      <c r="O177" s="75"/>
      <c r="P177" s="75"/>
      <c r="Q177" s="75"/>
      <c r="R177" s="75"/>
      <c r="S177" s="75"/>
      <c r="T177" s="7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7" t="s">
        <v>121</v>
      </c>
      <c r="AU177" s="17" t="s">
        <v>82</v>
      </c>
    </row>
    <row r="178" s="2" customFormat="1">
      <c r="A178" s="36"/>
      <c r="B178" s="37"/>
      <c r="C178" s="36"/>
      <c r="D178" s="182" t="s">
        <v>123</v>
      </c>
      <c r="E178" s="36"/>
      <c r="F178" s="183" t="s">
        <v>209</v>
      </c>
      <c r="G178" s="36"/>
      <c r="H178" s="36"/>
      <c r="I178" s="179"/>
      <c r="J178" s="36"/>
      <c r="K178" s="36"/>
      <c r="L178" s="37"/>
      <c r="M178" s="180"/>
      <c r="N178" s="181"/>
      <c r="O178" s="75"/>
      <c r="P178" s="75"/>
      <c r="Q178" s="75"/>
      <c r="R178" s="75"/>
      <c r="S178" s="75"/>
      <c r="T178" s="7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7" t="s">
        <v>123</v>
      </c>
      <c r="AU178" s="17" t="s">
        <v>82</v>
      </c>
    </row>
    <row r="179" s="2" customFormat="1" ht="22.53559" customHeight="1">
      <c r="A179" s="36"/>
      <c r="B179" s="163"/>
      <c r="C179" s="164" t="s">
        <v>210</v>
      </c>
      <c r="D179" s="164" t="s">
        <v>114</v>
      </c>
      <c r="E179" s="165" t="s">
        <v>211</v>
      </c>
      <c r="F179" s="166" t="s">
        <v>212</v>
      </c>
      <c r="G179" s="167" t="s">
        <v>179</v>
      </c>
      <c r="H179" s="168">
        <v>2034.53</v>
      </c>
      <c r="I179" s="169"/>
      <c r="J179" s="170">
        <f>ROUND(I179*H179,2)</f>
        <v>0</v>
      </c>
      <c r="K179" s="166" t="s">
        <v>118</v>
      </c>
      <c r="L179" s="37"/>
      <c r="M179" s="171" t="s">
        <v>1</v>
      </c>
      <c r="N179" s="172" t="s">
        <v>40</v>
      </c>
      <c r="O179" s="75"/>
      <c r="P179" s="173">
        <f>O179*H179</f>
        <v>0</v>
      </c>
      <c r="Q179" s="173">
        <v>0.059970000000000002</v>
      </c>
      <c r="R179" s="173">
        <f>Q179*H179</f>
        <v>122.0107641</v>
      </c>
      <c r="S179" s="173">
        <v>0</v>
      </c>
      <c r="T179" s="174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5" t="s">
        <v>119</v>
      </c>
      <c r="AT179" s="175" t="s">
        <v>114</v>
      </c>
      <c r="AU179" s="175" t="s">
        <v>82</v>
      </c>
      <c r="AY179" s="17" t="s">
        <v>112</v>
      </c>
      <c r="BE179" s="176">
        <f>IF(N179="základní",J179,0)</f>
        <v>0</v>
      </c>
      <c r="BF179" s="176">
        <f>IF(N179="snížená",J179,0)</f>
        <v>0</v>
      </c>
      <c r="BG179" s="176">
        <f>IF(N179="zákl. přenesená",J179,0)</f>
        <v>0</v>
      </c>
      <c r="BH179" s="176">
        <f>IF(N179="sníž. přenesená",J179,0)</f>
        <v>0</v>
      </c>
      <c r="BI179" s="176">
        <f>IF(N179="nulová",J179,0)</f>
        <v>0</v>
      </c>
      <c r="BJ179" s="17" t="s">
        <v>80</v>
      </c>
      <c r="BK179" s="176">
        <f>ROUND(I179*H179,2)</f>
        <v>0</v>
      </c>
      <c r="BL179" s="17" t="s">
        <v>119</v>
      </c>
      <c r="BM179" s="175" t="s">
        <v>213</v>
      </c>
    </row>
    <row r="180" s="2" customFormat="1">
      <c r="A180" s="36"/>
      <c r="B180" s="37"/>
      <c r="C180" s="36"/>
      <c r="D180" s="177" t="s">
        <v>121</v>
      </c>
      <c r="E180" s="36"/>
      <c r="F180" s="178" t="s">
        <v>214</v>
      </c>
      <c r="G180" s="36"/>
      <c r="H180" s="36"/>
      <c r="I180" s="179"/>
      <c r="J180" s="36"/>
      <c r="K180" s="36"/>
      <c r="L180" s="37"/>
      <c r="M180" s="180"/>
      <c r="N180" s="181"/>
      <c r="O180" s="75"/>
      <c r="P180" s="75"/>
      <c r="Q180" s="75"/>
      <c r="R180" s="75"/>
      <c r="S180" s="75"/>
      <c r="T180" s="7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7" t="s">
        <v>121</v>
      </c>
      <c r="AU180" s="17" t="s">
        <v>82</v>
      </c>
    </row>
    <row r="181" s="2" customFormat="1">
      <c r="A181" s="36"/>
      <c r="B181" s="37"/>
      <c r="C181" s="36"/>
      <c r="D181" s="182" t="s">
        <v>123</v>
      </c>
      <c r="E181" s="36"/>
      <c r="F181" s="183" t="s">
        <v>215</v>
      </c>
      <c r="G181" s="36"/>
      <c r="H181" s="36"/>
      <c r="I181" s="179"/>
      <c r="J181" s="36"/>
      <c r="K181" s="36"/>
      <c r="L181" s="37"/>
      <c r="M181" s="180"/>
      <c r="N181" s="181"/>
      <c r="O181" s="75"/>
      <c r="P181" s="75"/>
      <c r="Q181" s="75"/>
      <c r="R181" s="75"/>
      <c r="S181" s="75"/>
      <c r="T181" s="7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7" t="s">
        <v>123</v>
      </c>
      <c r="AU181" s="17" t="s">
        <v>82</v>
      </c>
    </row>
    <row r="182" s="12" customFormat="1" ht="22.8" customHeight="1">
      <c r="A182" s="12"/>
      <c r="B182" s="150"/>
      <c r="C182" s="12"/>
      <c r="D182" s="151" t="s">
        <v>74</v>
      </c>
      <c r="E182" s="161" t="s">
        <v>216</v>
      </c>
      <c r="F182" s="161" t="s">
        <v>217</v>
      </c>
      <c r="G182" s="12"/>
      <c r="H182" s="12"/>
      <c r="I182" s="153"/>
      <c r="J182" s="162">
        <f>BK182</f>
        <v>0</v>
      </c>
      <c r="K182" s="12"/>
      <c r="L182" s="150"/>
      <c r="M182" s="155"/>
      <c r="N182" s="156"/>
      <c r="O182" s="156"/>
      <c r="P182" s="157">
        <f>SUM(P183:P195)</f>
        <v>0</v>
      </c>
      <c r="Q182" s="156"/>
      <c r="R182" s="157">
        <f>SUM(R183:R195)</f>
        <v>0</v>
      </c>
      <c r="S182" s="156"/>
      <c r="T182" s="158">
        <f>SUM(T183:T195)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1" t="s">
        <v>80</v>
      </c>
      <c r="AT182" s="159" t="s">
        <v>74</v>
      </c>
      <c r="AU182" s="159" t="s">
        <v>80</v>
      </c>
      <c r="AY182" s="151" t="s">
        <v>112</v>
      </c>
      <c r="BK182" s="160">
        <f>SUM(BK183:BK195)</f>
        <v>0</v>
      </c>
    </row>
    <row r="183" s="2" customFormat="1" ht="22.53559" customHeight="1">
      <c r="A183" s="36"/>
      <c r="B183" s="163"/>
      <c r="C183" s="164" t="s">
        <v>218</v>
      </c>
      <c r="D183" s="164" t="s">
        <v>114</v>
      </c>
      <c r="E183" s="165" t="s">
        <v>219</v>
      </c>
      <c r="F183" s="166" t="s">
        <v>220</v>
      </c>
      <c r="G183" s="167" t="s">
        <v>171</v>
      </c>
      <c r="H183" s="168">
        <v>2.3999999999999999</v>
      </c>
      <c r="I183" s="169"/>
      <c r="J183" s="170">
        <f>ROUND(I183*H183,2)</f>
        <v>0</v>
      </c>
      <c r="K183" s="166" t="s">
        <v>118</v>
      </c>
      <c r="L183" s="37"/>
      <c r="M183" s="171" t="s">
        <v>1</v>
      </c>
      <c r="N183" s="172" t="s">
        <v>40</v>
      </c>
      <c r="O183" s="75"/>
      <c r="P183" s="173">
        <f>O183*H183</f>
        <v>0</v>
      </c>
      <c r="Q183" s="173">
        <v>0</v>
      </c>
      <c r="R183" s="173">
        <f>Q183*H183</f>
        <v>0</v>
      </c>
      <c r="S183" s="173">
        <v>0</v>
      </c>
      <c r="T183" s="174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5" t="s">
        <v>119</v>
      </c>
      <c r="AT183" s="175" t="s">
        <v>114</v>
      </c>
      <c r="AU183" s="175" t="s">
        <v>82</v>
      </c>
      <c r="AY183" s="17" t="s">
        <v>112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17" t="s">
        <v>80</v>
      </c>
      <c r="BK183" s="176">
        <f>ROUND(I183*H183,2)</f>
        <v>0</v>
      </c>
      <c r="BL183" s="17" t="s">
        <v>119</v>
      </c>
      <c r="BM183" s="175" t="s">
        <v>221</v>
      </c>
    </row>
    <row r="184" s="2" customFormat="1">
      <c r="A184" s="36"/>
      <c r="B184" s="37"/>
      <c r="C184" s="36"/>
      <c r="D184" s="177" t="s">
        <v>121</v>
      </c>
      <c r="E184" s="36"/>
      <c r="F184" s="178" t="s">
        <v>222</v>
      </c>
      <c r="G184" s="36"/>
      <c r="H184" s="36"/>
      <c r="I184" s="179"/>
      <c r="J184" s="36"/>
      <c r="K184" s="36"/>
      <c r="L184" s="37"/>
      <c r="M184" s="180"/>
      <c r="N184" s="181"/>
      <c r="O184" s="75"/>
      <c r="P184" s="75"/>
      <c r="Q184" s="75"/>
      <c r="R184" s="75"/>
      <c r="S184" s="75"/>
      <c r="T184" s="7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7" t="s">
        <v>121</v>
      </c>
      <c r="AU184" s="17" t="s">
        <v>82</v>
      </c>
    </row>
    <row r="185" s="2" customFormat="1">
      <c r="A185" s="36"/>
      <c r="B185" s="37"/>
      <c r="C185" s="36"/>
      <c r="D185" s="182" t="s">
        <v>123</v>
      </c>
      <c r="E185" s="36"/>
      <c r="F185" s="183" t="s">
        <v>223</v>
      </c>
      <c r="G185" s="36"/>
      <c r="H185" s="36"/>
      <c r="I185" s="179"/>
      <c r="J185" s="36"/>
      <c r="K185" s="36"/>
      <c r="L185" s="37"/>
      <c r="M185" s="180"/>
      <c r="N185" s="181"/>
      <c r="O185" s="75"/>
      <c r="P185" s="75"/>
      <c r="Q185" s="75"/>
      <c r="R185" s="75"/>
      <c r="S185" s="75"/>
      <c r="T185" s="7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7" t="s">
        <v>123</v>
      </c>
      <c r="AU185" s="17" t="s">
        <v>82</v>
      </c>
    </row>
    <row r="186" s="2" customFormat="1" ht="22.53559" customHeight="1">
      <c r="A186" s="36"/>
      <c r="B186" s="163"/>
      <c r="C186" s="164" t="s">
        <v>224</v>
      </c>
      <c r="D186" s="164" t="s">
        <v>114</v>
      </c>
      <c r="E186" s="165" t="s">
        <v>225</v>
      </c>
      <c r="F186" s="166" t="s">
        <v>226</v>
      </c>
      <c r="G186" s="167" t="s">
        <v>171</v>
      </c>
      <c r="H186" s="168">
        <v>2.3999999999999999</v>
      </c>
      <c r="I186" s="169"/>
      <c r="J186" s="170">
        <f>ROUND(I186*H186,2)</f>
        <v>0</v>
      </c>
      <c r="K186" s="166" t="s">
        <v>118</v>
      </c>
      <c r="L186" s="37"/>
      <c r="M186" s="171" t="s">
        <v>1</v>
      </c>
      <c r="N186" s="172" t="s">
        <v>40</v>
      </c>
      <c r="O186" s="75"/>
      <c r="P186" s="173">
        <f>O186*H186</f>
        <v>0</v>
      </c>
      <c r="Q186" s="173">
        <v>0</v>
      </c>
      <c r="R186" s="173">
        <f>Q186*H186</f>
        <v>0</v>
      </c>
      <c r="S186" s="173">
        <v>0</v>
      </c>
      <c r="T186" s="174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5" t="s">
        <v>119</v>
      </c>
      <c r="AT186" s="175" t="s">
        <v>114</v>
      </c>
      <c r="AU186" s="175" t="s">
        <v>82</v>
      </c>
      <c r="AY186" s="17" t="s">
        <v>112</v>
      </c>
      <c r="BE186" s="176">
        <f>IF(N186="základní",J186,0)</f>
        <v>0</v>
      </c>
      <c r="BF186" s="176">
        <f>IF(N186="snížená",J186,0)</f>
        <v>0</v>
      </c>
      <c r="BG186" s="176">
        <f>IF(N186="zákl. přenesená",J186,0)</f>
        <v>0</v>
      </c>
      <c r="BH186" s="176">
        <f>IF(N186="sníž. přenesená",J186,0)</f>
        <v>0</v>
      </c>
      <c r="BI186" s="176">
        <f>IF(N186="nulová",J186,0)</f>
        <v>0</v>
      </c>
      <c r="BJ186" s="17" t="s">
        <v>80</v>
      </c>
      <c r="BK186" s="176">
        <f>ROUND(I186*H186,2)</f>
        <v>0</v>
      </c>
      <c r="BL186" s="17" t="s">
        <v>119</v>
      </c>
      <c r="BM186" s="175" t="s">
        <v>227</v>
      </c>
    </row>
    <row r="187" s="2" customFormat="1">
      <c r="A187" s="36"/>
      <c r="B187" s="37"/>
      <c r="C187" s="36"/>
      <c r="D187" s="177" t="s">
        <v>121</v>
      </c>
      <c r="E187" s="36"/>
      <c r="F187" s="178" t="s">
        <v>228</v>
      </c>
      <c r="G187" s="36"/>
      <c r="H187" s="36"/>
      <c r="I187" s="179"/>
      <c r="J187" s="36"/>
      <c r="K187" s="36"/>
      <c r="L187" s="37"/>
      <c r="M187" s="180"/>
      <c r="N187" s="181"/>
      <c r="O187" s="75"/>
      <c r="P187" s="75"/>
      <c r="Q187" s="75"/>
      <c r="R187" s="75"/>
      <c r="S187" s="75"/>
      <c r="T187" s="7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7" t="s">
        <v>121</v>
      </c>
      <c r="AU187" s="17" t="s">
        <v>82</v>
      </c>
    </row>
    <row r="188" s="2" customFormat="1">
      <c r="A188" s="36"/>
      <c r="B188" s="37"/>
      <c r="C188" s="36"/>
      <c r="D188" s="182" t="s">
        <v>123</v>
      </c>
      <c r="E188" s="36"/>
      <c r="F188" s="183" t="s">
        <v>229</v>
      </c>
      <c r="G188" s="36"/>
      <c r="H188" s="36"/>
      <c r="I188" s="179"/>
      <c r="J188" s="36"/>
      <c r="K188" s="36"/>
      <c r="L188" s="37"/>
      <c r="M188" s="180"/>
      <c r="N188" s="181"/>
      <c r="O188" s="75"/>
      <c r="P188" s="75"/>
      <c r="Q188" s="75"/>
      <c r="R188" s="75"/>
      <c r="S188" s="75"/>
      <c r="T188" s="7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7" t="s">
        <v>123</v>
      </c>
      <c r="AU188" s="17" t="s">
        <v>82</v>
      </c>
    </row>
    <row r="189" s="2" customFormat="1" ht="22.53559" customHeight="1">
      <c r="A189" s="36"/>
      <c r="B189" s="163"/>
      <c r="C189" s="164" t="s">
        <v>230</v>
      </c>
      <c r="D189" s="164" t="s">
        <v>114</v>
      </c>
      <c r="E189" s="165" t="s">
        <v>231</v>
      </c>
      <c r="F189" s="166" t="s">
        <v>232</v>
      </c>
      <c r="G189" s="167" t="s">
        <v>171</v>
      </c>
      <c r="H189" s="168">
        <v>45.600000000000001</v>
      </c>
      <c r="I189" s="169"/>
      <c r="J189" s="170">
        <f>ROUND(I189*H189,2)</f>
        <v>0</v>
      </c>
      <c r="K189" s="166" t="s">
        <v>118</v>
      </c>
      <c r="L189" s="37"/>
      <c r="M189" s="171" t="s">
        <v>1</v>
      </c>
      <c r="N189" s="172" t="s">
        <v>40</v>
      </c>
      <c r="O189" s="75"/>
      <c r="P189" s="173">
        <f>O189*H189</f>
        <v>0</v>
      </c>
      <c r="Q189" s="173">
        <v>0</v>
      </c>
      <c r="R189" s="173">
        <f>Q189*H189</f>
        <v>0</v>
      </c>
      <c r="S189" s="173">
        <v>0</v>
      </c>
      <c r="T189" s="17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5" t="s">
        <v>119</v>
      </c>
      <c r="AT189" s="175" t="s">
        <v>114</v>
      </c>
      <c r="AU189" s="175" t="s">
        <v>82</v>
      </c>
      <c r="AY189" s="17" t="s">
        <v>112</v>
      </c>
      <c r="BE189" s="176">
        <f>IF(N189="základní",J189,0)</f>
        <v>0</v>
      </c>
      <c r="BF189" s="176">
        <f>IF(N189="snížená",J189,0)</f>
        <v>0</v>
      </c>
      <c r="BG189" s="176">
        <f>IF(N189="zákl. přenesená",J189,0)</f>
        <v>0</v>
      </c>
      <c r="BH189" s="176">
        <f>IF(N189="sníž. přenesená",J189,0)</f>
        <v>0</v>
      </c>
      <c r="BI189" s="176">
        <f>IF(N189="nulová",J189,0)</f>
        <v>0</v>
      </c>
      <c r="BJ189" s="17" t="s">
        <v>80</v>
      </c>
      <c r="BK189" s="176">
        <f>ROUND(I189*H189,2)</f>
        <v>0</v>
      </c>
      <c r="BL189" s="17" t="s">
        <v>119</v>
      </c>
      <c r="BM189" s="175" t="s">
        <v>233</v>
      </c>
    </row>
    <row r="190" s="2" customFormat="1">
      <c r="A190" s="36"/>
      <c r="B190" s="37"/>
      <c r="C190" s="36"/>
      <c r="D190" s="177" t="s">
        <v>121</v>
      </c>
      <c r="E190" s="36"/>
      <c r="F190" s="178" t="s">
        <v>234</v>
      </c>
      <c r="G190" s="36"/>
      <c r="H190" s="36"/>
      <c r="I190" s="179"/>
      <c r="J190" s="36"/>
      <c r="K190" s="36"/>
      <c r="L190" s="37"/>
      <c r="M190" s="180"/>
      <c r="N190" s="181"/>
      <c r="O190" s="75"/>
      <c r="P190" s="75"/>
      <c r="Q190" s="75"/>
      <c r="R190" s="75"/>
      <c r="S190" s="75"/>
      <c r="T190" s="7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7" t="s">
        <v>121</v>
      </c>
      <c r="AU190" s="17" t="s">
        <v>82</v>
      </c>
    </row>
    <row r="191" s="2" customFormat="1">
      <c r="A191" s="36"/>
      <c r="B191" s="37"/>
      <c r="C191" s="36"/>
      <c r="D191" s="182" t="s">
        <v>123</v>
      </c>
      <c r="E191" s="36"/>
      <c r="F191" s="183" t="s">
        <v>235</v>
      </c>
      <c r="G191" s="36"/>
      <c r="H191" s="36"/>
      <c r="I191" s="179"/>
      <c r="J191" s="36"/>
      <c r="K191" s="36"/>
      <c r="L191" s="37"/>
      <c r="M191" s="180"/>
      <c r="N191" s="181"/>
      <c r="O191" s="75"/>
      <c r="P191" s="75"/>
      <c r="Q191" s="75"/>
      <c r="R191" s="75"/>
      <c r="S191" s="75"/>
      <c r="T191" s="7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7" t="s">
        <v>123</v>
      </c>
      <c r="AU191" s="17" t="s">
        <v>82</v>
      </c>
    </row>
    <row r="192" s="13" customFormat="1">
      <c r="A192" s="13"/>
      <c r="B192" s="184"/>
      <c r="C192" s="13"/>
      <c r="D192" s="177" t="s">
        <v>130</v>
      </c>
      <c r="E192" s="13"/>
      <c r="F192" s="185" t="s">
        <v>236</v>
      </c>
      <c r="G192" s="13"/>
      <c r="H192" s="186">
        <v>45.600000000000001</v>
      </c>
      <c r="I192" s="187"/>
      <c r="J192" s="13"/>
      <c r="K192" s="13"/>
      <c r="L192" s="184"/>
      <c r="M192" s="188"/>
      <c r="N192" s="189"/>
      <c r="O192" s="189"/>
      <c r="P192" s="189"/>
      <c r="Q192" s="189"/>
      <c r="R192" s="189"/>
      <c r="S192" s="189"/>
      <c r="T192" s="19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1" t="s">
        <v>130</v>
      </c>
      <c r="AU192" s="191" t="s">
        <v>82</v>
      </c>
      <c r="AV192" s="13" t="s">
        <v>82</v>
      </c>
      <c r="AW192" s="13" t="s">
        <v>3</v>
      </c>
      <c r="AX192" s="13" t="s">
        <v>80</v>
      </c>
      <c r="AY192" s="191" t="s">
        <v>112</v>
      </c>
    </row>
    <row r="193" s="2" customFormat="1" ht="35.30848" customHeight="1">
      <c r="A193" s="36"/>
      <c r="B193" s="163"/>
      <c r="C193" s="164" t="s">
        <v>237</v>
      </c>
      <c r="D193" s="164" t="s">
        <v>114</v>
      </c>
      <c r="E193" s="165" t="s">
        <v>238</v>
      </c>
      <c r="F193" s="166" t="s">
        <v>239</v>
      </c>
      <c r="G193" s="167" t="s">
        <v>171</v>
      </c>
      <c r="H193" s="168">
        <v>2.3999999999999999</v>
      </c>
      <c r="I193" s="169"/>
      <c r="J193" s="170">
        <f>ROUND(I193*H193,2)</f>
        <v>0</v>
      </c>
      <c r="K193" s="166" t="s">
        <v>118</v>
      </c>
      <c r="L193" s="37"/>
      <c r="M193" s="171" t="s">
        <v>1</v>
      </c>
      <c r="N193" s="172" t="s">
        <v>40</v>
      </c>
      <c r="O193" s="75"/>
      <c r="P193" s="173">
        <f>O193*H193</f>
        <v>0</v>
      </c>
      <c r="Q193" s="173">
        <v>0</v>
      </c>
      <c r="R193" s="173">
        <f>Q193*H193</f>
        <v>0</v>
      </c>
      <c r="S193" s="173">
        <v>0</v>
      </c>
      <c r="T193" s="174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5" t="s">
        <v>119</v>
      </c>
      <c r="AT193" s="175" t="s">
        <v>114</v>
      </c>
      <c r="AU193" s="175" t="s">
        <v>82</v>
      </c>
      <c r="AY193" s="17" t="s">
        <v>112</v>
      </c>
      <c r="BE193" s="176">
        <f>IF(N193="základní",J193,0)</f>
        <v>0</v>
      </c>
      <c r="BF193" s="176">
        <f>IF(N193="snížená",J193,0)</f>
        <v>0</v>
      </c>
      <c r="BG193" s="176">
        <f>IF(N193="zákl. přenesená",J193,0)</f>
        <v>0</v>
      </c>
      <c r="BH193" s="176">
        <f>IF(N193="sníž. přenesená",J193,0)</f>
        <v>0</v>
      </c>
      <c r="BI193" s="176">
        <f>IF(N193="nulová",J193,0)</f>
        <v>0</v>
      </c>
      <c r="BJ193" s="17" t="s">
        <v>80</v>
      </c>
      <c r="BK193" s="176">
        <f>ROUND(I193*H193,2)</f>
        <v>0</v>
      </c>
      <c r="BL193" s="17" t="s">
        <v>119</v>
      </c>
      <c r="BM193" s="175" t="s">
        <v>240</v>
      </c>
    </row>
    <row r="194" s="2" customFormat="1">
      <c r="A194" s="36"/>
      <c r="B194" s="37"/>
      <c r="C194" s="36"/>
      <c r="D194" s="177" t="s">
        <v>121</v>
      </c>
      <c r="E194" s="36"/>
      <c r="F194" s="178" t="s">
        <v>241</v>
      </c>
      <c r="G194" s="36"/>
      <c r="H194" s="36"/>
      <c r="I194" s="179"/>
      <c r="J194" s="36"/>
      <c r="K194" s="36"/>
      <c r="L194" s="37"/>
      <c r="M194" s="180"/>
      <c r="N194" s="181"/>
      <c r="O194" s="75"/>
      <c r="P194" s="75"/>
      <c r="Q194" s="75"/>
      <c r="R194" s="75"/>
      <c r="S194" s="75"/>
      <c r="T194" s="7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7" t="s">
        <v>121</v>
      </c>
      <c r="AU194" s="17" t="s">
        <v>82</v>
      </c>
    </row>
    <row r="195" s="2" customFormat="1">
      <c r="A195" s="36"/>
      <c r="B195" s="37"/>
      <c r="C195" s="36"/>
      <c r="D195" s="182" t="s">
        <v>123</v>
      </c>
      <c r="E195" s="36"/>
      <c r="F195" s="183" t="s">
        <v>242</v>
      </c>
      <c r="G195" s="36"/>
      <c r="H195" s="36"/>
      <c r="I195" s="179"/>
      <c r="J195" s="36"/>
      <c r="K195" s="36"/>
      <c r="L195" s="37"/>
      <c r="M195" s="180"/>
      <c r="N195" s="181"/>
      <c r="O195" s="75"/>
      <c r="P195" s="75"/>
      <c r="Q195" s="75"/>
      <c r="R195" s="75"/>
      <c r="S195" s="75"/>
      <c r="T195" s="7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7" t="s">
        <v>123</v>
      </c>
      <c r="AU195" s="17" t="s">
        <v>82</v>
      </c>
    </row>
    <row r="196" s="12" customFormat="1" ht="22.8" customHeight="1">
      <c r="A196" s="12"/>
      <c r="B196" s="150"/>
      <c r="C196" s="12"/>
      <c r="D196" s="151" t="s">
        <v>74</v>
      </c>
      <c r="E196" s="161" t="s">
        <v>243</v>
      </c>
      <c r="F196" s="161" t="s">
        <v>244</v>
      </c>
      <c r="G196" s="12"/>
      <c r="H196" s="12"/>
      <c r="I196" s="153"/>
      <c r="J196" s="162">
        <f>BK196</f>
        <v>0</v>
      </c>
      <c r="K196" s="12"/>
      <c r="L196" s="150"/>
      <c r="M196" s="155"/>
      <c r="N196" s="156"/>
      <c r="O196" s="156"/>
      <c r="P196" s="157">
        <f>SUM(P197:P203)</f>
        <v>0</v>
      </c>
      <c r="Q196" s="156"/>
      <c r="R196" s="157">
        <f>SUM(R197:R203)</f>
        <v>0</v>
      </c>
      <c r="S196" s="156"/>
      <c r="T196" s="158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1" t="s">
        <v>80</v>
      </c>
      <c r="AT196" s="159" t="s">
        <v>74</v>
      </c>
      <c r="AU196" s="159" t="s">
        <v>80</v>
      </c>
      <c r="AY196" s="151" t="s">
        <v>112</v>
      </c>
      <c r="BK196" s="160">
        <f>SUM(BK197:BK203)</f>
        <v>0</v>
      </c>
    </row>
    <row r="197" s="2" customFormat="1" ht="30.50847" customHeight="1">
      <c r="A197" s="36"/>
      <c r="B197" s="163"/>
      <c r="C197" s="164" t="s">
        <v>245</v>
      </c>
      <c r="D197" s="164" t="s">
        <v>114</v>
      </c>
      <c r="E197" s="165" t="s">
        <v>246</v>
      </c>
      <c r="F197" s="166" t="s">
        <v>247</v>
      </c>
      <c r="G197" s="167" t="s">
        <v>171</v>
      </c>
      <c r="H197" s="168">
        <v>1904.442</v>
      </c>
      <c r="I197" s="169"/>
      <c r="J197" s="170">
        <f>ROUND(I197*H197,2)</f>
        <v>0</v>
      </c>
      <c r="K197" s="166" t="s">
        <v>118</v>
      </c>
      <c r="L197" s="37"/>
      <c r="M197" s="171" t="s">
        <v>1</v>
      </c>
      <c r="N197" s="172" t="s">
        <v>40</v>
      </c>
      <c r="O197" s="75"/>
      <c r="P197" s="173">
        <f>O197*H197</f>
        <v>0</v>
      </c>
      <c r="Q197" s="173">
        <v>0</v>
      </c>
      <c r="R197" s="173">
        <f>Q197*H197</f>
        <v>0</v>
      </c>
      <c r="S197" s="173">
        <v>0</v>
      </c>
      <c r="T197" s="174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5" t="s">
        <v>119</v>
      </c>
      <c r="AT197" s="175" t="s">
        <v>114</v>
      </c>
      <c r="AU197" s="175" t="s">
        <v>82</v>
      </c>
      <c r="AY197" s="17" t="s">
        <v>112</v>
      </c>
      <c r="BE197" s="176">
        <f>IF(N197="základní",J197,0)</f>
        <v>0</v>
      </c>
      <c r="BF197" s="176">
        <f>IF(N197="snížená",J197,0)</f>
        <v>0</v>
      </c>
      <c r="BG197" s="176">
        <f>IF(N197="zákl. přenesená",J197,0)</f>
        <v>0</v>
      </c>
      <c r="BH197" s="176">
        <f>IF(N197="sníž. přenesená",J197,0)</f>
        <v>0</v>
      </c>
      <c r="BI197" s="176">
        <f>IF(N197="nulová",J197,0)</f>
        <v>0</v>
      </c>
      <c r="BJ197" s="17" t="s">
        <v>80</v>
      </c>
      <c r="BK197" s="176">
        <f>ROUND(I197*H197,2)</f>
        <v>0</v>
      </c>
      <c r="BL197" s="17" t="s">
        <v>119</v>
      </c>
      <c r="BM197" s="175" t="s">
        <v>248</v>
      </c>
    </row>
    <row r="198" s="2" customFormat="1">
      <c r="A198" s="36"/>
      <c r="B198" s="37"/>
      <c r="C198" s="36"/>
      <c r="D198" s="177" t="s">
        <v>121</v>
      </c>
      <c r="E198" s="36"/>
      <c r="F198" s="178" t="s">
        <v>249</v>
      </c>
      <c r="G198" s="36"/>
      <c r="H198" s="36"/>
      <c r="I198" s="179"/>
      <c r="J198" s="36"/>
      <c r="K198" s="36"/>
      <c r="L198" s="37"/>
      <c r="M198" s="180"/>
      <c r="N198" s="181"/>
      <c r="O198" s="75"/>
      <c r="P198" s="75"/>
      <c r="Q198" s="75"/>
      <c r="R198" s="75"/>
      <c r="S198" s="75"/>
      <c r="T198" s="7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7" t="s">
        <v>121</v>
      </c>
      <c r="AU198" s="17" t="s">
        <v>82</v>
      </c>
    </row>
    <row r="199" s="2" customFormat="1">
      <c r="A199" s="36"/>
      <c r="B199" s="37"/>
      <c r="C199" s="36"/>
      <c r="D199" s="182" t="s">
        <v>123</v>
      </c>
      <c r="E199" s="36"/>
      <c r="F199" s="183" t="s">
        <v>250</v>
      </c>
      <c r="G199" s="36"/>
      <c r="H199" s="36"/>
      <c r="I199" s="179"/>
      <c r="J199" s="36"/>
      <c r="K199" s="36"/>
      <c r="L199" s="37"/>
      <c r="M199" s="180"/>
      <c r="N199" s="181"/>
      <c r="O199" s="75"/>
      <c r="P199" s="75"/>
      <c r="Q199" s="75"/>
      <c r="R199" s="75"/>
      <c r="S199" s="75"/>
      <c r="T199" s="7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7" t="s">
        <v>123</v>
      </c>
      <c r="AU199" s="17" t="s">
        <v>82</v>
      </c>
    </row>
    <row r="200" s="2" customFormat="1" ht="30.50847" customHeight="1">
      <c r="A200" s="36"/>
      <c r="B200" s="163"/>
      <c r="C200" s="164" t="s">
        <v>251</v>
      </c>
      <c r="D200" s="164" t="s">
        <v>114</v>
      </c>
      <c r="E200" s="165" t="s">
        <v>252</v>
      </c>
      <c r="F200" s="166" t="s">
        <v>253</v>
      </c>
      <c r="G200" s="167" t="s">
        <v>171</v>
      </c>
      <c r="H200" s="168">
        <v>761.77700000000004</v>
      </c>
      <c r="I200" s="169"/>
      <c r="J200" s="170">
        <f>ROUND(I200*H200,2)</f>
        <v>0</v>
      </c>
      <c r="K200" s="166" t="s">
        <v>118</v>
      </c>
      <c r="L200" s="37"/>
      <c r="M200" s="171" t="s">
        <v>1</v>
      </c>
      <c r="N200" s="172" t="s">
        <v>40</v>
      </c>
      <c r="O200" s="75"/>
      <c r="P200" s="173">
        <f>O200*H200</f>
        <v>0</v>
      </c>
      <c r="Q200" s="173">
        <v>0</v>
      </c>
      <c r="R200" s="173">
        <f>Q200*H200</f>
        <v>0</v>
      </c>
      <c r="S200" s="173">
        <v>0</v>
      </c>
      <c r="T200" s="174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5" t="s">
        <v>119</v>
      </c>
      <c r="AT200" s="175" t="s">
        <v>114</v>
      </c>
      <c r="AU200" s="175" t="s">
        <v>82</v>
      </c>
      <c r="AY200" s="17" t="s">
        <v>112</v>
      </c>
      <c r="BE200" s="176">
        <f>IF(N200="základní",J200,0)</f>
        <v>0</v>
      </c>
      <c r="BF200" s="176">
        <f>IF(N200="snížená",J200,0)</f>
        <v>0</v>
      </c>
      <c r="BG200" s="176">
        <f>IF(N200="zákl. přenesená",J200,0)</f>
        <v>0</v>
      </c>
      <c r="BH200" s="176">
        <f>IF(N200="sníž. přenesená",J200,0)</f>
        <v>0</v>
      </c>
      <c r="BI200" s="176">
        <f>IF(N200="nulová",J200,0)</f>
        <v>0</v>
      </c>
      <c r="BJ200" s="17" t="s">
        <v>80</v>
      </c>
      <c r="BK200" s="176">
        <f>ROUND(I200*H200,2)</f>
        <v>0</v>
      </c>
      <c r="BL200" s="17" t="s">
        <v>119</v>
      </c>
      <c r="BM200" s="175" t="s">
        <v>254</v>
      </c>
    </row>
    <row r="201" s="2" customFormat="1">
      <c r="A201" s="36"/>
      <c r="B201" s="37"/>
      <c r="C201" s="36"/>
      <c r="D201" s="177" t="s">
        <v>121</v>
      </c>
      <c r="E201" s="36"/>
      <c r="F201" s="178" t="s">
        <v>255</v>
      </c>
      <c r="G201" s="36"/>
      <c r="H201" s="36"/>
      <c r="I201" s="179"/>
      <c r="J201" s="36"/>
      <c r="K201" s="36"/>
      <c r="L201" s="37"/>
      <c r="M201" s="180"/>
      <c r="N201" s="181"/>
      <c r="O201" s="75"/>
      <c r="P201" s="75"/>
      <c r="Q201" s="75"/>
      <c r="R201" s="75"/>
      <c r="S201" s="75"/>
      <c r="T201" s="7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7" t="s">
        <v>121</v>
      </c>
      <c r="AU201" s="17" t="s">
        <v>82</v>
      </c>
    </row>
    <row r="202" s="2" customFormat="1">
      <c r="A202" s="36"/>
      <c r="B202" s="37"/>
      <c r="C202" s="36"/>
      <c r="D202" s="182" t="s">
        <v>123</v>
      </c>
      <c r="E202" s="36"/>
      <c r="F202" s="183" t="s">
        <v>256</v>
      </c>
      <c r="G202" s="36"/>
      <c r="H202" s="36"/>
      <c r="I202" s="179"/>
      <c r="J202" s="36"/>
      <c r="K202" s="36"/>
      <c r="L202" s="37"/>
      <c r="M202" s="180"/>
      <c r="N202" s="181"/>
      <c r="O202" s="75"/>
      <c r="P202" s="75"/>
      <c r="Q202" s="75"/>
      <c r="R202" s="75"/>
      <c r="S202" s="75"/>
      <c r="T202" s="7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7" t="s">
        <v>123</v>
      </c>
      <c r="AU202" s="17" t="s">
        <v>82</v>
      </c>
    </row>
    <row r="203" s="13" customFormat="1">
      <c r="A203" s="13"/>
      <c r="B203" s="184"/>
      <c r="C203" s="13"/>
      <c r="D203" s="177" t="s">
        <v>130</v>
      </c>
      <c r="E203" s="13"/>
      <c r="F203" s="185" t="s">
        <v>257</v>
      </c>
      <c r="G203" s="13"/>
      <c r="H203" s="186">
        <v>761.77700000000004</v>
      </c>
      <c r="I203" s="187"/>
      <c r="J203" s="13"/>
      <c r="K203" s="13"/>
      <c r="L203" s="184"/>
      <c r="M203" s="188"/>
      <c r="N203" s="189"/>
      <c r="O203" s="189"/>
      <c r="P203" s="189"/>
      <c r="Q203" s="189"/>
      <c r="R203" s="189"/>
      <c r="S203" s="189"/>
      <c r="T203" s="19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1" t="s">
        <v>130</v>
      </c>
      <c r="AU203" s="191" t="s">
        <v>82</v>
      </c>
      <c r="AV203" s="13" t="s">
        <v>82</v>
      </c>
      <c r="AW203" s="13" t="s">
        <v>3</v>
      </c>
      <c r="AX203" s="13" t="s">
        <v>80</v>
      </c>
      <c r="AY203" s="191" t="s">
        <v>112</v>
      </c>
    </row>
    <row r="204" s="12" customFormat="1" ht="25.92" customHeight="1">
      <c r="A204" s="12"/>
      <c r="B204" s="150"/>
      <c r="C204" s="12"/>
      <c r="D204" s="151" t="s">
        <v>74</v>
      </c>
      <c r="E204" s="152" t="s">
        <v>258</v>
      </c>
      <c r="F204" s="152" t="s">
        <v>259</v>
      </c>
      <c r="G204" s="12"/>
      <c r="H204" s="12"/>
      <c r="I204" s="153"/>
      <c r="J204" s="154">
        <f>BK204</f>
        <v>0</v>
      </c>
      <c r="K204" s="12"/>
      <c r="L204" s="150"/>
      <c r="M204" s="155"/>
      <c r="N204" s="156"/>
      <c r="O204" s="156"/>
      <c r="P204" s="157">
        <f>P205</f>
        <v>0</v>
      </c>
      <c r="Q204" s="156"/>
      <c r="R204" s="157">
        <f>R205</f>
        <v>1.667</v>
      </c>
      <c r="S204" s="156"/>
      <c r="T204" s="158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1" t="s">
        <v>82</v>
      </c>
      <c r="AT204" s="159" t="s">
        <v>74</v>
      </c>
      <c r="AU204" s="159" t="s">
        <v>75</v>
      </c>
      <c r="AY204" s="151" t="s">
        <v>112</v>
      </c>
      <c r="BK204" s="160">
        <f>BK205</f>
        <v>0</v>
      </c>
    </row>
    <row r="205" s="12" customFormat="1" ht="22.8" customHeight="1">
      <c r="A205" s="12"/>
      <c r="B205" s="150"/>
      <c r="C205" s="12"/>
      <c r="D205" s="151" t="s">
        <v>74</v>
      </c>
      <c r="E205" s="161" t="s">
        <v>260</v>
      </c>
      <c r="F205" s="161" t="s">
        <v>261</v>
      </c>
      <c r="G205" s="12"/>
      <c r="H205" s="12"/>
      <c r="I205" s="153"/>
      <c r="J205" s="162">
        <f>BK205</f>
        <v>0</v>
      </c>
      <c r="K205" s="12"/>
      <c r="L205" s="150"/>
      <c r="M205" s="155"/>
      <c r="N205" s="156"/>
      <c r="O205" s="156"/>
      <c r="P205" s="157">
        <f>SUM(P206:P216)</f>
        <v>0</v>
      </c>
      <c r="Q205" s="156"/>
      <c r="R205" s="157">
        <f>SUM(R206:R216)</f>
        <v>1.667</v>
      </c>
      <c r="S205" s="156"/>
      <c r="T205" s="158">
        <f>SUM(T206:T216)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1" t="s">
        <v>82</v>
      </c>
      <c r="AT205" s="159" t="s">
        <v>74</v>
      </c>
      <c r="AU205" s="159" t="s">
        <v>80</v>
      </c>
      <c r="AY205" s="151" t="s">
        <v>112</v>
      </c>
      <c r="BK205" s="160">
        <f>SUM(BK206:BK216)</f>
        <v>0</v>
      </c>
    </row>
    <row r="206" s="2" customFormat="1" ht="30.50847" customHeight="1">
      <c r="A206" s="36"/>
      <c r="B206" s="163"/>
      <c r="C206" s="164" t="s">
        <v>7</v>
      </c>
      <c r="D206" s="164" t="s">
        <v>114</v>
      </c>
      <c r="E206" s="165" t="s">
        <v>262</v>
      </c>
      <c r="F206" s="166" t="s">
        <v>263</v>
      </c>
      <c r="G206" s="167" t="s">
        <v>194</v>
      </c>
      <c r="H206" s="168">
        <v>32</v>
      </c>
      <c r="I206" s="169"/>
      <c r="J206" s="170">
        <f>ROUND(I206*H206,2)</f>
        <v>0</v>
      </c>
      <c r="K206" s="166" t="s">
        <v>118</v>
      </c>
      <c r="L206" s="37"/>
      <c r="M206" s="171" t="s">
        <v>1</v>
      </c>
      <c r="N206" s="172" t="s">
        <v>40</v>
      </c>
      <c r="O206" s="75"/>
      <c r="P206" s="173">
        <f>O206*H206</f>
        <v>0</v>
      </c>
      <c r="Q206" s="173">
        <v>0</v>
      </c>
      <c r="R206" s="173">
        <f>Q206*H206</f>
        <v>0</v>
      </c>
      <c r="S206" s="173">
        <v>0</v>
      </c>
      <c r="T206" s="174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5" t="s">
        <v>224</v>
      </c>
      <c r="AT206" s="175" t="s">
        <v>114</v>
      </c>
      <c r="AU206" s="175" t="s">
        <v>82</v>
      </c>
      <c r="AY206" s="17" t="s">
        <v>112</v>
      </c>
      <c r="BE206" s="176">
        <f>IF(N206="základní",J206,0)</f>
        <v>0</v>
      </c>
      <c r="BF206" s="176">
        <f>IF(N206="snížená",J206,0)</f>
        <v>0</v>
      </c>
      <c r="BG206" s="176">
        <f>IF(N206="zákl. přenesená",J206,0)</f>
        <v>0</v>
      </c>
      <c r="BH206" s="176">
        <f>IF(N206="sníž. přenesená",J206,0)</f>
        <v>0</v>
      </c>
      <c r="BI206" s="176">
        <f>IF(N206="nulová",J206,0)</f>
        <v>0</v>
      </c>
      <c r="BJ206" s="17" t="s">
        <v>80</v>
      </c>
      <c r="BK206" s="176">
        <f>ROUND(I206*H206,2)</f>
        <v>0</v>
      </c>
      <c r="BL206" s="17" t="s">
        <v>224</v>
      </c>
      <c r="BM206" s="175" t="s">
        <v>264</v>
      </c>
    </row>
    <row r="207" s="2" customFormat="1">
      <c r="A207" s="36"/>
      <c r="B207" s="37"/>
      <c r="C207" s="36"/>
      <c r="D207" s="177" t="s">
        <v>121</v>
      </c>
      <c r="E207" s="36"/>
      <c r="F207" s="178" t="s">
        <v>265</v>
      </c>
      <c r="G207" s="36"/>
      <c r="H207" s="36"/>
      <c r="I207" s="179"/>
      <c r="J207" s="36"/>
      <c r="K207" s="36"/>
      <c r="L207" s="37"/>
      <c r="M207" s="180"/>
      <c r="N207" s="181"/>
      <c r="O207" s="75"/>
      <c r="P207" s="75"/>
      <c r="Q207" s="75"/>
      <c r="R207" s="75"/>
      <c r="S207" s="75"/>
      <c r="T207" s="7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7" t="s">
        <v>121</v>
      </c>
      <c r="AU207" s="17" t="s">
        <v>82</v>
      </c>
    </row>
    <row r="208" s="2" customFormat="1">
      <c r="A208" s="36"/>
      <c r="B208" s="37"/>
      <c r="C208" s="36"/>
      <c r="D208" s="182" t="s">
        <v>123</v>
      </c>
      <c r="E208" s="36"/>
      <c r="F208" s="183" t="s">
        <v>266</v>
      </c>
      <c r="G208" s="36"/>
      <c r="H208" s="36"/>
      <c r="I208" s="179"/>
      <c r="J208" s="36"/>
      <c r="K208" s="36"/>
      <c r="L208" s="37"/>
      <c r="M208" s="180"/>
      <c r="N208" s="181"/>
      <c r="O208" s="75"/>
      <c r="P208" s="75"/>
      <c r="Q208" s="75"/>
      <c r="R208" s="75"/>
      <c r="S208" s="75"/>
      <c r="T208" s="7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7" t="s">
        <v>123</v>
      </c>
      <c r="AU208" s="17" t="s">
        <v>82</v>
      </c>
    </row>
    <row r="209" s="2" customFormat="1" ht="20.13559" customHeight="1">
      <c r="A209" s="36"/>
      <c r="B209" s="163"/>
      <c r="C209" s="201" t="s">
        <v>267</v>
      </c>
      <c r="D209" s="201" t="s">
        <v>268</v>
      </c>
      <c r="E209" s="202" t="s">
        <v>269</v>
      </c>
      <c r="F209" s="203" t="s">
        <v>270</v>
      </c>
      <c r="G209" s="204" t="s">
        <v>117</v>
      </c>
      <c r="H209" s="205">
        <v>2.1200000000000001</v>
      </c>
      <c r="I209" s="206"/>
      <c r="J209" s="207">
        <f>ROUND(I209*H209,2)</f>
        <v>0</v>
      </c>
      <c r="K209" s="203" t="s">
        <v>1</v>
      </c>
      <c r="L209" s="208"/>
      <c r="M209" s="209" t="s">
        <v>1</v>
      </c>
      <c r="N209" s="210" t="s">
        <v>40</v>
      </c>
      <c r="O209" s="75"/>
      <c r="P209" s="173">
        <f>O209*H209</f>
        <v>0</v>
      </c>
      <c r="Q209" s="173">
        <v>0.75</v>
      </c>
      <c r="R209" s="173">
        <f>Q209*H209</f>
        <v>1.5900000000000001</v>
      </c>
      <c r="S209" s="173">
        <v>0</v>
      </c>
      <c r="T209" s="174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5" t="s">
        <v>271</v>
      </c>
      <c r="AT209" s="175" t="s">
        <v>268</v>
      </c>
      <c r="AU209" s="175" t="s">
        <v>82</v>
      </c>
      <c r="AY209" s="17" t="s">
        <v>112</v>
      </c>
      <c r="BE209" s="176">
        <f>IF(N209="základní",J209,0)</f>
        <v>0</v>
      </c>
      <c r="BF209" s="176">
        <f>IF(N209="snížená",J209,0)</f>
        <v>0</v>
      </c>
      <c r="BG209" s="176">
        <f>IF(N209="zákl. přenesená",J209,0)</f>
        <v>0</v>
      </c>
      <c r="BH209" s="176">
        <f>IF(N209="sníž. přenesená",J209,0)</f>
        <v>0</v>
      </c>
      <c r="BI209" s="176">
        <f>IF(N209="nulová",J209,0)</f>
        <v>0</v>
      </c>
      <c r="BJ209" s="17" t="s">
        <v>80</v>
      </c>
      <c r="BK209" s="176">
        <f>ROUND(I209*H209,2)</f>
        <v>0</v>
      </c>
      <c r="BL209" s="17" t="s">
        <v>224</v>
      </c>
      <c r="BM209" s="175" t="s">
        <v>272</v>
      </c>
    </row>
    <row r="210" s="2" customFormat="1">
      <c r="A210" s="36"/>
      <c r="B210" s="37"/>
      <c r="C210" s="36"/>
      <c r="D210" s="177" t="s">
        <v>121</v>
      </c>
      <c r="E210" s="36"/>
      <c r="F210" s="178" t="s">
        <v>270</v>
      </c>
      <c r="G210" s="36"/>
      <c r="H210" s="36"/>
      <c r="I210" s="179"/>
      <c r="J210" s="36"/>
      <c r="K210" s="36"/>
      <c r="L210" s="37"/>
      <c r="M210" s="180"/>
      <c r="N210" s="181"/>
      <c r="O210" s="75"/>
      <c r="P210" s="75"/>
      <c r="Q210" s="75"/>
      <c r="R210" s="75"/>
      <c r="S210" s="75"/>
      <c r="T210" s="7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7" t="s">
        <v>121</v>
      </c>
      <c r="AU210" s="17" t="s">
        <v>82</v>
      </c>
    </row>
    <row r="211" s="2" customFormat="1" ht="22.53559" customHeight="1">
      <c r="A211" s="36"/>
      <c r="B211" s="163"/>
      <c r="C211" s="201" t="s">
        <v>273</v>
      </c>
      <c r="D211" s="201" t="s">
        <v>268</v>
      </c>
      <c r="E211" s="202" t="s">
        <v>274</v>
      </c>
      <c r="F211" s="203" t="s">
        <v>275</v>
      </c>
      <c r="G211" s="204" t="s">
        <v>171</v>
      </c>
      <c r="H211" s="205">
        <v>0.076999999999999999</v>
      </c>
      <c r="I211" s="206"/>
      <c r="J211" s="207">
        <f>ROUND(I211*H211,2)</f>
        <v>0</v>
      </c>
      <c r="K211" s="203" t="s">
        <v>118</v>
      </c>
      <c r="L211" s="208"/>
      <c r="M211" s="209" t="s">
        <v>1</v>
      </c>
      <c r="N211" s="210" t="s">
        <v>40</v>
      </c>
      <c r="O211" s="75"/>
      <c r="P211" s="173">
        <f>O211*H211</f>
        <v>0</v>
      </c>
      <c r="Q211" s="173">
        <v>1</v>
      </c>
      <c r="R211" s="173">
        <f>Q211*H211</f>
        <v>0.076999999999999999</v>
      </c>
      <c r="S211" s="173">
        <v>0</v>
      </c>
      <c r="T211" s="174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5" t="s">
        <v>271</v>
      </c>
      <c r="AT211" s="175" t="s">
        <v>268</v>
      </c>
      <c r="AU211" s="175" t="s">
        <v>82</v>
      </c>
      <c r="AY211" s="17" t="s">
        <v>112</v>
      </c>
      <c r="BE211" s="176">
        <f>IF(N211="základní",J211,0)</f>
        <v>0</v>
      </c>
      <c r="BF211" s="176">
        <f>IF(N211="snížená",J211,0)</f>
        <v>0</v>
      </c>
      <c r="BG211" s="176">
        <f>IF(N211="zákl. přenesená",J211,0)</f>
        <v>0</v>
      </c>
      <c r="BH211" s="176">
        <f>IF(N211="sníž. přenesená",J211,0)</f>
        <v>0</v>
      </c>
      <c r="BI211" s="176">
        <f>IF(N211="nulová",J211,0)</f>
        <v>0</v>
      </c>
      <c r="BJ211" s="17" t="s">
        <v>80</v>
      </c>
      <c r="BK211" s="176">
        <f>ROUND(I211*H211,2)</f>
        <v>0</v>
      </c>
      <c r="BL211" s="17" t="s">
        <v>224</v>
      </c>
      <c r="BM211" s="175" t="s">
        <v>276</v>
      </c>
    </row>
    <row r="212" s="2" customFormat="1">
      <c r="A212" s="36"/>
      <c r="B212" s="37"/>
      <c r="C212" s="36"/>
      <c r="D212" s="177" t="s">
        <v>121</v>
      </c>
      <c r="E212" s="36"/>
      <c r="F212" s="178" t="s">
        <v>275</v>
      </c>
      <c r="G212" s="36"/>
      <c r="H212" s="36"/>
      <c r="I212" s="179"/>
      <c r="J212" s="36"/>
      <c r="K212" s="36"/>
      <c r="L212" s="37"/>
      <c r="M212" s="180"/>
      <c r="N212" s="181"/>
      <c r="O212" s="75"/>
      <c r="P212" s="75"/>
      <c r="Q212" s="75"/>
      <c r="R212" s="75"/>
      <c r="S212" s="75"/>
      <c r="T212" s="7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7" t="s">
        <v>121</v>
      </c>
      <c r="AU212" s="17" t="s">
        <v>82</v>
      </c>
    </row>
    <row r="213" s="13" customFormat="1">
      <c r="A213" s="13"/>
      <c r="B213" s="184"/>
      <c r="C213" s="13"/>
      <c r="D213" s="177" t="s">
        <v>130</v>
      </c>
      <c r="E213" s="13"/>
      <c r="F213" s="185" t="s">
        <v>277</v>
      </c>
      <c r="G213" s="13"/>
      <c r="H213" s="186">
        <v>0.076999999999999999</v>
      </c>
      <c r="I213" s="187"/>
      <c r="J213" s="13"/>
      <c r="K213" s="13"/>
      <c r="L213" s="184"/>
      <c r="M213" s="188"/>
      <c r="N213" s="189"/>
      <c r="O213" s="189"/>
      <c r="P213" s="189"/>
      <c r="Q213" s="189"/>
      <c r="R213" s="189"/>
      <c r="S213" s="189"/>
      <c r="T213" s="19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1" t="s">
        <v>130</v>
      </c>
      <c r="AU213" s="191" t="s">
        <v>82</v>
      </c>
      <c r="AV213" s="13" t="s">
        <v>82</v>
      </c>
      <c r="AW213" s="13" t="s">
        <v>3</v>
      </c>
      <c r="AX213" s="13" t="s">
        <v>80</v>
      </c>
      <c r="AY213" s="191" t="s">
        <v>112</v>
      </c>
    </row>
    <row r="214" s="2" customFormat="1" ht="22.53559" customHeight="1">
      <c r="A214" s="36"/>
      <c r="B214" s="163"/>
      <c r="C214" s="164" t="s">
        <v>278</v>
      </c>
      <c r="D214" s="164" t="s">
        <v>114</v>
      </c>
      <c r="E214" s="165" t="s">
        <v>279</v>
      </c>
      <c r="F214" s="166" t="s">
        <v>280</v>
      </c>
      <c r="G214" s="167" t="s">
        <v>171</v>
      </c>
      <c r="H214" s="168">
        <v>1.667</v>
      </c>
      <c r="I214" s="169"/>
      <c r="J214" s="170">
        <f>ROUND(I214*H214,2)</f>
        <v>0</v>
      </c>
      <c r="K214" s="166" t="s">
        <v>118</v>
      </c>
      <c r="L214" s="37"/>
      <c r="M214" s="171" t="s">
        <v>1</v>
      </c>
      <c r="N214" s="172" t="s">
        <v>40</v>
      </c>
      <c r="O214" s="75"/>
      <c r="P214" s="173">
        <f>O214*H214</f>
        <v>0</v>
      </c>
      <c r="Q214" s="173">
        <v>0</v>
      </c>
      <c r="R214" s="173">
        <f>Q214*H214</f>
        <v>0</v>
      </c>
      <c r="S214" s="173">
        <v>0</v>
      </c>
      <c r="T214" s="174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5" t="s">
        <v>224</v>
      </c>
      <c r="AT214" s="175" t="s">
        <v>114</v>
      </c>
      <c r="AU214" s="175" t="s">
        <v>82</v>
      </c>
      <c r="AY214" s="17" t="s">
        <v>112</v>
      </c>
      <c r="BE214" s="176">
        <f>IF(N214="základní",J214,0)</f>
        <v>0</v>
      </c>
      <c r="BF214" s="176">
        <f>IF(N214="snížená",J214,0)</f>
        <v>0</v>
      </c>
      <c r="BG214" s="176">
        <f>IF(N214="zákl. přenesená",J214,0)</f>
        <v>0</v>
      </c>
      <c r="BH214" s="176">
        <f>IF(N214="sníž. přenesená",J214,0)</f>
        <v>0</v>
      </c>
      <c r="BI214" s="176">
        <f>IF(N214="nulová",J214,0)</f>
        <v>0</v>
      </c>
      <c r="BJ214" s="17" t="s">
        <v>80</v>
      </c>
      <c r="BK214" s="176">
        <f>ROUND(I214*H214,2)</f>
        <v>0</v>
      </c>
      <c r="BL214" s="17" t="s">
        <v>224</v>
      </c>
      <c r="BM214" s="175" t="s">
        <v>281</v>
      </c>
    </row>
    <row r="215" s="2" customFormat="1">
      <c r="A215" s="36"/>
      <c r="B215" s="37"/>
      <c r="C215" s="36"/>
      <c r="D215" s="177" t="s">
        <v>121</v>
      </c>
      <c r="E215" s="36"/>
      <c r="F215" s="178" t="s">
        <v>282</v>
      </c>
      <c r="G215" s="36"/>
      <c r="H215" s="36"/>
      <c r="I215" s="179"/>
      <c r="J215" s="36"/>
      <c r="K215" s="36"/>
      <c r="L215" s="37"/>
      <c r="M215" s="180"/>
      <c r="N215" s="181"/>
      <c r="O215" s="75"/>
      <c r="P215" s="75"/>
      <c r="Q215" s="75"/>
      <c r="R215" s="75"/>
      <c r="S215" s="75"/>
      <c r="T215" s="7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7" t="s">
        <v>121</v>
      </c>
      <c r="AU215" s="17" t="s">
        <v>82</v>
      </c>
    </row>
    <row r="216" s="2" customFormat="1">
      <c r="A216" s="36"/>
      <c r="B216" s="37"/>
      <c r="C216" s="36"/>
      <c r="D216" s="182" t="s">
        <v>123</v>
      </c>
      <c r="E216" s="36"/>
      <c r="F216" s="183" t="s">
        <v>283</v>
      </c>
      <c r="G216" s="36"/>
      <c r="H216" s="36"/>
      <c r="I216" s="179"/>
      <c r="J216" s="36"/>
      <c r="K216" s="36"/>
      <c r="L216" s="37"/>
      <c r="M216" s="211"/>
      <c r="N216" s="212"/>
      <c r="O216" s="213"/>
      <c r="P216" s="213"/>
      <c r="Q216" s="213"/>
      <c r="R216" s="213"/>
      <c r="S216" s="213"/>
      <c r="T216" s="214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7" t="s">
        <v>123</v>
      </c>
      <c r="AU216" s="17" t="s">
        <v>82</v>
      </c>
    </row>
    <row r="217" s="2" customFormat="1" ht="6.96" customHeight="1">
      <c r="A217" s="36"/>
      <c r="B217" s="58"/>
      <c r="C217" s="59"/>
      <c r="D217" s="59"/>
      <c r="E217" s="59"/>
      <c r="F217" s="59"/>
      <c r="G217" s="59"/>
      <c r="H217" s="59"/>
      <c r="I217" s="59"/>
      <c r="J217" s="59"/>
      <c r="K217" s="59"/>
      <c r="L217" s="37"/>
      <c r="M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</row>
  </sheetData>
  <autoFilter ref="C119:K216"/>
  <mergeCells count="6">
    <mergeCell ref="E7:H7"/>
    <mergeCell ref="E16:H16"/>
    <mergeCell ref="E25:H25"/>
    <mergeCell ref="E85:H85"/>
    <mergeCell ref="E112:H112"/>
    <mergeCell ref="L2:V2"/>
  </mergeCells>
  <hyperlinks>
    <hyperlink ref="F125" r:id="rId1" display="https://podminky.urs.cz/item/CS_URS_2025_02/129911121"/>
    <hyperlink ref="F128" r:id="rId2" display="https://podminky.urs.cz/item/CS_URS_2025_02/131213701"/>
    <hyperlink ref="F132" r:id="rId3" display="https://podminky.urs.cz/item/CS_URS_2025_02/131251105"/>
    <hyperlink ref="F136" r:id="rId4" display="https://podminky.urs.cz/item/CS_URS_2025_02/162351104"/>
    <hyperlink ref="F142" r:id="rId5" display="https://podminky.urs.cz/item/CS_URS_2025_02/162751117"/>
    <hyperlink ref="F148" r:id="rId6" display="https://podminky.urs.cz/item/CS_URS_2025_02/167111101"/>
    <hyperlink ref="F153" r:id="rId7" display="https://podminky.urs.cz/item/CS_URS_2025_02/171251201"/>
    <hyperlink ref="F158" r:id="rId8" display="https://podminky.urs.cz/item/CS_URS_2025_02/171201231"/>
    <hyperlink ref="F162" r:id="rId9" display="https://podminky.urs.cz/item/CS_URS_2025_02/181006114"/>
    <hyperlink ref="F167" r:id="rId10" display="https://podminky.urs.cz/item/CS_URS_2025_02/181951112"/>
    <hyperlink ref="F171" r:id="rId11" display="https://podminky.urs.cz/item/CS_URS_2025_02/212752401"/>
    <hyperlink ref="F175" r:id="rId12" display="https://podminky.urs.cz/item/CS_URS_2025_02/564771111"/>
    <hyperlink ref="F178" r:id="rId13" display="https://podminky.urs.cz/item/CS_URS_2025_02/564732111"/>
    <hyperlink ref="F181" r:id="rId14" display="https://podminky.urs.cz/item/CS_URS_2025_02/571907116"/>
    <hyperlink ref="F185" r:id="rId15" display="https://podminky.urs.cz/item/CS_URS_2025_02/997013211"/>
    <hyperlink ref="F188" r:id="rId16" display="https://podminky.urs.cz/item/CS_URS_2025_02/997013501"/>
    <hyperlink ref="F191" r:id="rId17" display="https://podminky.urs.cz/item/CS_URS_2025_02/997013509"/>
    <hyperlink ref="F195" r:id="rId18" display="https://podminky.urs.cz/item/CS_URS_2025_02/997013861"/>
    <hyperlink ref="F199" r:id="rId19" display="https://podminky.urs.cz/item/CS_URS_2025_02/998225111"/>
    <hyperlink ref="F202" r:id="rId20" display="https://podminky.urs.cz/item/CS_URS_2025_02/998225191"/>
    <hyperlink ref="F208" r:id="rId21" display="https://podminky.urs.cz/item/CS_URS_2025_02/762733260"/>
    <hyperlink ref="F216" r:id="rId22" display="https://podminky.urs.cz/item/CS_URS_2025_02/998762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Valečka</dc:creator>
  <cp:lastModifiedBy>Lukáš Valečka</cp:lastModifiedBy>
  <dcterms:created xsi:type="dcterms:W3CDTF">2025-08-23T15:13:35Z</dcterms:created>
  <dcterms:modified xsi:type="dcterms:W3CDTF">2025-08-23T15:13:36Z</dcterms:modified>
</cp:coreProperties>
</file>