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X:\2025_VZ_Vysadba_stromu_s_naslednou_peci_na_3_roky_OSMM\Prilohy_k_VZ\"/>
    </mc:Choice>
  </mc:AlternateContent>
  <xr:revisionPtr revIDLastSave="0" documentId="13_ncr:1_{A5A3E79F-6F0A-4449-A085-7CA2A697221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ortiment" sheetId="1" r:id="rId1"/>
    <sheet name="Výkaz výměr" sheetId="2" r:id="rId2"/>
    <sheet name="Následná péč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2" l="1"/>
  <c r="H75" i="2"/>
  <c r="I51" i="3"/>
  <c r="H65" i="2"/>
  <c r="H49" i="2"/>
  <c r="I49" i="2" s="1"/>
  <c r="G75" i="3"/>
  <c r="G45" i="3"/>
  <c r="G16" i="3"/>
  <c r="H68" i="2" l="1"/>
  <c r="I68" i="2" s="1"/>
  <c r="H48" i="2"/>
  <c r="I48" i="2" s="1"/>
  <c r="G71" i="2"/>
  <c r="I70" i="2"/>
  <c r="H69" i="2"/>
  <c r="I69" i="2" s="1"/>
  <c r="D28" i="1"/>
  <c r="I77" i="2" l="1"/>
  <c r="I83" i="3" l="1"/>
  <c r="I81" i="3"/>
  <c r="I79" i="3"/>
  <c r="I87" i="3" s="1"/>
  <c r="I55" i="3"/>
  <c r="I53" i="3"/>
  <c r="I49" i="3"/>
  <c r="I26" i="3"/>
  <c r="I22" i="3"/>
  <c r="I20" i="3"/>
  <c r="J86" i="3"/>
  <c r="J71" i="3"/>
  <c r="J69" i="3"/>
  <c r="J58" i="3"/>
  <c r="J42" i="3"/>
  <c r="J40" i="3"/>
  <c r="J38" i="3"/>
  <c r="J28" i="3"/>
  <c r="J12" i="3"/>
  <c r="J10" i="3"/>
  <c r="J8" i="3"/>
  <c r="J75" i="3"/>
  <c r="J45" i="3"/>
  <c r="J16" i="3"/>
  <c r="I59" i="3" l="1"/>
  <c r="I29" i="3"/>
  <c r="G77" i="3"/>
  <c r="J77" i="3" s="1"/>
  <c r="G74" i="3"/>
  <c r="J74" i="3" s="1"/>
  <c r="G73" i="3"/>
  <c r="J73" i="3" s="1"/>
  <c r="G68" i="3"/>
  <c r="J68" i="3" s="1"/>
  <c r="G67" i="3"/>
  <c r="G47" i="3"/>
  <c r="J47" i="3" s="1"/>
  <c r="G44" i="3"/>
  <c r="J44" i="3" s="1"/>
  <c r="G37" i="3"/>
  <c r="G14" i="3"/>
  <c r="J14" i="3" s="1"/>
  <c r="G7" i="3"/>
  <c r="I67" i="2"/>
  <c r="I66" i="2"/>
  <c r="I65" i="2"/>
  <c r="H64" i="2"/>
  <c r="I64" i="2" s="1"/>
  <c r="H63" i="2"/>
  <c r="I63" i="2" s="1"/>
  <c r="H62" i="2"/>
  <c r="I62" i="2" s="1"/>
  <c r="H58" i="2"/>
  <c r="I58" i="2" s="1"/>
  <c r="G18" i="3"/>
  <c r="J18" i="3" s="1"/>
  <c r="J87" i="3" l="1"/>
  <c r="I90" i="3"/>
  <c r="J59" i="3"/>
  <c r="J29" i="3"/>
  <c r="J90" i="3" l="1"/>
  <c r="H61" i="2"/>
  <c r="I61" i="2" s="1"/>
  <c r="H57" i="2"/>
  <c r="I57" i="2" s="1"/>
  <c r="H56" i="2"/>
  <c r="I56" i="2" s="1"/>
  <c r="H55" i="2"/>
  <c r="I55" i="2" s="1"/>
  <c r="H54" i="2"/>
  <c r="I54" i="2" s="1"/>
  <c r="H53" i="2"/>
  <c r="I53" i="2" s="1"/>
  <c r="H52" i="2"/>
  <c r="I52" i="2" s="1"/>
  <c r="H51" i="2"/>
  <c r="I51" i="2" s="1"/>
  <c r="H50" i="2"/>
  <c r="I50" i="2" s="1"/>
  <c r="H47" i="2"/>
  <c r="I47" i="2" s="1"/>
  <c r="H46" i="2"/>
  <c r="I46" i="2" s="1"/>
  <c r="H45" i="2"/>
  <c r="I45" i="2" s="1"/>
  <c r="H44" i="2"/>
  <c r="I44" i="2" s="1"/>
  <c r="H43" i="2"/>
  <c r="I43" i="2" s="1"/>
  <c r="H42" i="2"/>
  <c r="I42" i="2" s="1"/>
  <c r="H41" i="2"/>
  <c r="I41" i="2" s="1"/>
  <c r="H40" i="2"/>
  <c r="I40" i="2" s="1"/>
  <c r="H39" i="2"/>
  <c r="I39" i="2" s="1"/>
  <c r="H36" i="2"/>
  <c r="I36" i="2" s="1"/>
  <c r="H35" i="2"/>
  <c r="I35" i="2" s="1"/>
  <c r="H34" i="2"/>
  <c r="I34" i="2" s="1"/>
  <c r="H33" i="2"/>
  <c r="I33" i="2" s="1"/>
  <c r="H32" i="2"/>
  <c r="I32" i="2" s="1"/>
  <c r="H31" i="2"/>
  <c r="I31" i="2" s="1"/>
  <c r="H30" i="2"/>
  <c r="I30" i="2" s="1"/>
  <c r="H29" i="2"/>
  <c r="I28" i="2"/>
  <c r="G17" i="2"/>
  <c r="H17" i="2" s="1"/>
  <c r="I17" i="2" s="1"/>
  <c r="I25" i="2"/>
  <c r="I75" i="2" s="1"/>
  <c r="F22" i="2"/>
  <c r="E21" i="2"/>
  <c r="E16" i="2"/>
  <c r="E11" i="2"/>
  <c r="E17" i="2" s="1"/>
  <c r="I29" i="2" l="1"/>
  <c r="H71" i="2"/>
  <c r="I71" i="2" s="1"/>
  <c r="I91" i="3"/>
  <c r="H79" i="2" s="1"/>
  <c r="G11" i="2"/>
  <c r="H11" i="2" s="1"/>
  <c r="I11" i="2" s="1"/>
  <c r="G13" i="2"/>
  <c r="H13" i="2" s="1"/>
  <c r="I13" i="2" s="1"/>
  <c r="G14" i="2"/>
  <c r="H14" i="2" s="1"/>
  <c r="I14" i="2" s="1"/>
  <c r="G16" i="2"/>
  <c r="H16" i="2" s="1"/>
  <c r="I16" i="2" s="1"/>
  <c r="G18" i="2"/>
  <c r="H18" i="2" s="1"/>
  <c r="I18" i="2" s="1"/>
  <c r="G20" i="2"/>
  <c r="E19" i="2"/>
  <c r="G12" i="2"/>
  <c r="H12" i="2" s="1"/>
  <c r="I12" i="2" s="1"/>
  <c r="G21" i="2"/>
  <c r="I21" i="2" s="1"/>
  <c r="G10" i="2"/>
  <c r="H10" i="2" s="1"/>
  <c r="G15" i="2"/>
  <c r="H15" i="2" s="1"/>
  <c r="I15" i="2" s="1"/>
  <c r="I92" i="3" l="1"/>
  <c r="I79" i="2"/>
  <c r="I76" i="2"/>
  <c r="I78" i="2"/>
  <c r="H20" i="2"/>
  <c r="I20" i="2" s="1"/>
  <c r="H76" i="2"/>
  <c r="I10" i="2"/>
  <c r="G19" i="2"/>
  <c r="H19" i="2" s="1"/>
  <c r="I19" i="2" s="1"/>
  <c r="E20" i="2"/>
  <c r="H22" i="2" l="1"/>
  <c r="I22" i="2" l="1"/>
  <c r="I74" i="2" s="1"/>
  <c r="H74" i="2"/>
  <c r="H78" i="2" l="1"/>
  <c r="H80" i="2" l="1"/>
  <c r="I80" i="2" s="1"/>
</calcChain>
</file>

<file path=xl/sharedStrings.xml><?xml version="1.0" encoding="utf-8"?>
<sst xmlns="http://schemas.openxmlformats.org/spreadsheetml/2006/main" count="438" uniqueCount="208">
  <si>
    <t>druh</t>
  </si>
  <si>
    <t xml:space="preserve">velikost </t>
  </si>
  <si>
    <t>počet</t>
  </si>
  <si>
    <t>Populus nigra "Italica" - topol</t>
  </si>
  <si>
    <t>12-14</t>
  </si>
  <si>
    <t>Acer campestre - javor babyka</t>
  </si>
  <si>
    <t>Abies alba nebo concolor - jedle</t>
  </si>
  <si>
    <t>225-250</t>
  </si>
  <si>
    <t xml:space="preserve"> Prunus subrhirtella Autumnalis - višeň chloupkatá</t>
  </si>
  <si>
    <t>Prunus avium " Plena" - třešeň ptačí</t>
  </si>
  <si>
    <t>14-16</t>
  </si>
  <si>
    <t>Tilia cordata " Rancho" - lípa</t>
  </si>
  <si>
    <t>Acer campestre" Elsrijk" - javor babyka</t>
  </si>
  <si>
    <t>Acer griseum - javor</t>
  </si>
  <si>
    <t>dolní park Kaštanová</t>
  </si>
  <si>
    <t>1772/1, k.ú. Milovice nad Labem</t>
  </si>
  <si>
    <t>začátek ulice Kaštanová navázání na stromořadí</t>
  </si>
  <si>
    <t>Aesculus x carnea " Briotii" - jírovec pleťový</t>
  </si>
  <si>
    <t>Acer rubrum " Atropurpureum" - javor červenolistý</t>
  </si>
  <si>
    <t xml:space="preserve"> alej památných platanů</t>
  </si>
  <si>
    <t>Platanus acerifolia - platan</t>
  </si>
  <si>
    <t>Pinus nigra - borovice černá</t>
  </si>
  <si>
    <t>225 -250</t>
  </si>
  <si>
    <t>Quercus robur - dub letní</t>
  </si>
  <si>
    <t xml:space="preserve">1385/1, k.ú. Benátecká Vrutice </t>
  </si>
  <si>
    <t xml:space="preserve">Prunus sargentii " Charles Sargent" - višeň sargentova </t>
  </si>
  <si>
    <t>park Legionářů</t>
  </si>
  <si>
    <t>Acer platanoides - javor mléč</t>
  </si>
  <si>
    <t xml:space="preserve"> Tilia cordata - lípa srdčitá</t>
  </si>
  <si>
    <t>Carpinus betulus - habr</t>
  </si>
  <si>
    <t>Sluneční Vrch ve spodní části ostrůvek</t>
  </si>
  <si>
    <t>Sluneční Vrch horní planina oddělení budoucí komunikace</t>
  </si>
  <si>
    <t>Sorbus aria " magnifica" - jeřáb</t>
  </si>
  <si>
    <t>Výsadba stromů a výměna neujaté sadby stromů ve městě Milovice</t>
  </si>
  <si>
    <t>název společnosti:</t>
  </si>
  <si>
    <t>adresa:</t>
  </si>
  <si>
    <t>kontakt:</t>
  </si>
  <si>
    <t>IČO:</t>
  </si>
  <si>
    <t>A - Výsadba stromu - kmenný tvar (1ks)</t>
  </si>
  <si>
    <t>TECHNOLOGIE VÝSADBY</t>
  </si>
  <si>
    <t>Hloubení jamek pro vysazování rostlin v zemině z 50% výměnou půdy                                                                                                                                                                                          (včetně naložení přebytečných výkopků na dopravní prostředek, odvoz na vzdálenost do 20 km a složení výkopků)</t>
  </si>
  <si>
    <t xml:space="preserve">p.č. </t>
  </si>
  <si>
    <t>číslo položky</t>
  </si>
  <si>
    <t>popis pracovní operace</t>
  </si>
  <si>
    <t>MJ</t>
  </si>
  <si>
    <t>1 ks stromu</t>
  </si>
  <si>
    <t>cena / kus bez DPH</t>
  </si>
  <si>
    <t>počet kusů</t>
  </si>
  <si>
    <t>cena / bez DPH</t>
  </si>
  <si>
    <t>cena s DPH 21%</t>
  </si>
  <si>
    <t>18310-1221</t>
  </si>
  <si>
    <t>ks</t>
  </si>
  <si>
    <t>18410-2116</t>
  </si>
  <si>
    <t>Aplikace půdního kondicionéru Terracotem, promíchání se substrátem, včetně dodávky                              0,5 kg / strom</t>
  </si>
  <si>
    <t>0,5kg / kus</t>
  </si>
  <si>
    <t>18580-2114</t>
  </si>
  <si>
    <t>4 tabl/kus</t>
  </si>
  <si>
    <t>18421-5133</t>
  </si>
  <si>
    <t>184 81-3161</t>
  </si>
  <si>
    <t>18421-5412</t>
  </si>
  <si>
    <t>Zhotovení závlahové mísy u soliterních dřevin přes 0,5 do 1m, s naložením, odvozem do 20 km a složením vzniklého odpadu</t>
  </si>
  <si>
    <t>18491-1421</t>
  </si>
  <si>
    <t>18580-4311</t>
  </si>
  <si>
    <t>18585-1121</t>
  </si>
  <si>
    <t>Dovoz vody na vzdálenost do 1 000 m</t>
  </si>
  <si>
    <t>18585-1129</t>
  </si>
  <si>
    <t>Příplatek k ceně za dalších i započatých 1 000 m</t>
  </si>
  <si>
    <t>Celkem:</t>
  </si>
  <si>
    <t>PŘESUN HMOT</t>
  </si>
  <si>
    <t>Přesun hmot pro sadovnické a krajinářské úpravy (mimo přesun zemin)</t>
  </si>
  <si>
    <t>cena bez DPH</t>
  </si>
  <si>
    <t>998 23-1411</t>
  </si>
  <si>
    <t>ruční přesun hmot pro sadovnické a krajinářské úpravy do 100 m</t>
  </si>
  <si>
    <t>t</t>
  </si>
  <si>
    <t>X</t>
  </si>
  <si>
    <t>VÝSADBOVÝ MATERIÁL</t>
  </si>
  <si>
    <t>místo výsadby</t>
  </si>
  <si>
    <t>výsadbová velikost</t>
  </si>
  <si>
    <t>1 strom</t>
  </si>
  <si>
    <t>cena za kus</t>
  </si>
  <si>
    <t>Výsadbový materiál celkem:</t>
  </si>
  <si>
    <t>Celkem za výsadbu</t>
  </si>
  <si>
    <t>cena s DPH</t>
  </si>
  <si>
    <t>Technologie výsadby</t>
  </si>
  <si>
    <t xml:space="preserve">Přesun hmot </t>
  </si>
  <si>
    <t>Výsadbový materiál</t>
  </si>
  <si>
    <t>Pořad. číslo pol.</t>
  </si>
  <si>
    <t>Číslo položky ceníku</t>
  </si>
  <si>
    <t>Zkrácený popis</t>
  </si>
  <si>
    <t>M.j.</t>
  </si>
  <si>
    <t>Četnost</t>
  </si>
  <si>
    <t>Množství</t>
  </si>
  <si>
    <t>Jednotk. cena (Kč)</t>
  </si>
  <si>
    <t xml:space="preserve">   Náklady celkem (Kč)</t>
  </si>
  <si>
    <t>Dodávka</t>
  </si>
  <si>
    <t>Montáž</t>
  </si>
  <si>
    <t>NÁSLEDNÁ PÉČE 1. ROK PO VÝSADBĚ</t>
  </si>
  <si>
    <t>Vypletí záhonu dřevin solitérních s naložením a odvozem odpadu do 20 km v rovině a svahu do 1:5</t>
  </si>
  <si>
    <t>Znovuuvázání dřeviny ke kůlům</t>
  </si>
  <si>
    <t>dle aktuální potřeby</t>
  </si>
  <si>
    <t>Zřízení ochrany paty kmene dřeviny perforovanou flexibilní plastovou chráničkou</t>
  </si>
  <si>
    <t>1</t>
  </si>
  <si>
    <t>Zřízení ochranného nátěru kmene stromu do výšky 1 m obvodu do 180 mm</t>
  </si>
  <si>
    <t>Zhotovení závlahové mísy dřevin D přes 0,5 do 1,0 m v rovině nebo na svahu do 1:5</t>
  </si>
  <si>
    <t>Dovoz vody pro zálivku rostlin za vzdálenost do 1000 m</t>
  </si>
  <si>
    <t>Kotvení - 3 kůl, příčka, 2 popruhy, pomocný materiál, juta</t>
  </si>
  <si>
    <t>Ochranný nátěr kmene</t>
  </si>
  <si>
    <t>Ochrana báze kmene stromu, (vel. 20 x 33 cm)</t>
  </si>
  <si>
    <t xml:space="preserve">	Přesun hmot pro sadovnické a krajinářské úpravy vodorovně do 5000 m</t>
  </si>
  <si>
    <t>NÁSLEDNÁ PÉČE 2. ROK PO VÝSADBĚ</t>
  </si>
  <si>
    <t>NÁSLEDNÁ PÉČE 3. ROK PO VÝSADBĚ</t>
  </si>
  <si>
    <t>Řez stromu výchovný alejových stromů v přes 4 do 6 m</t>
  </si>
  <si>
    <t>Odstranění ukotvení kmene dřevin třemi kůly D do 0,1 m dl přes 1 do 2 m</t>
  </si>
  <si>
    <t xml:space="preserve">Rekapitulace </t>
  </si>
  <si>
    <t>Dodávka (Kč)</t>
  </si>
  <si>
    <t>Montáž (Kč)</t>
  </si>
  <si>
    <t>Rozpočtové náklady celkem bez DPH</t>
  </si>
  <si>
    <t>Cena celkem bez DPH</t>
  </si>
  <si>
    <t>ul. Letecká Balonka</t>
  </si>
  <si>
    <t>Acer platanoides crimson king</t>
  </si>
  <si>
    <t xml:space="preserve"> Catalpa bignonioides </t>
  </si>
  <si>
    <t>číslo v mapě</t>
  </si>
  <si>
    <t>Celkem</t>
  </si>
  <si>
    <t>Celkem za 2. rok</t>
  </si>
  <si>
    <t>Cena celkem s DPH ( 21%)</t>
  </si>
  <si>
    <t>Tilia cordata  - lípa</t>
  </si>
  <si>
    <t>Prunus serrulata " Kanzan" - třešeň sakura</t>
  </si>
  <si>
    <t>Výsadba 2025</t>
  </si>
  <si>
    <t>Acer pseudoplatanus " atropurpurea"</t>
  </si>
  <si>
    <t>Acer saccharinum " Laciniatum Wein"</t>
  </si>
  <si>
    <t>Tilia tomentosa - lípa stříbrná</t>
  </si>
  <si>
    <t>Tilia cordata - lípa</t>
  </si>
  <si>
    <t>Tilia tomentosa</t>
  </si>
  <si>
    <t>Výsadba stromu s balem do 800 mm, se zalitím</t>
  </si>
  <si>
    <t>Ukotvení dřeviny třemi dřevěnými kůly, průměr             6 cm s příčkami a úvazkem, kůly přes 2 do 3 m, včetně potřebného materiálu</t>
  </si>
  <si>
    <t>Ochrana kmene proti korní spále nátěrem Arbo - Flex (základový a ochranný nátěr), včetrně potřebného materiálu</t>
  </si>
  <si>
    <t>Mulčování výsadby při tl. mulče do 100 mm (drcená kůra)    , včetně potřebného materiálu</t>
  </si>
  <si>
    <t>Komparativní (srovnávací řez) řez při výsadbě, včetně úklidu biologického materiálu</t>
  </si>
  <si>
    <t>70 l/ks, výsadba 96 ks</t>
  </si>
  <si>
    <t xml:space="preserve"> Prunus subrhirtella ´Autumnalis´ - višeň chloupkatá</t>
  </si>
  <si>
    <t>Prunus avium ´Plena´- třešeň ptačí</t>
  </si>
  <si>
    <t>Tilia cordata ´Rancho´ - lípa</t>
  </si>
  <si>
    <t>Acer campestre ´Elsrijk´ - javor babyka</t>
  </si>
  <si>
    <t>Populus nigra ´Italica´ - topol</t>
  </si>
  <si>
    <t>Hloubení jámy o velikosti 1 m³ s výměnou půdy na 50%, včetně potřebného materiálu</t>
  </si>
  <si>
    <t>Hnojení tabletovým hnojivem (4x10g), jednotlivě k rostlinám, včetně potřebného materiálu</t>
  </si>
  <si>
    <t>Sorbus aria ´Magnifica´ - jeřáb</t>
  </si>
  <si>
    <t>Prunus x subhirtella ´Autumnalis´ - višeň chloupkatá</t>
  </si>
  <si>
    <t>Acer rubrum ´Atropurpureum´ - javor červenolistý</t>
  </si>
  <si>
    <t xml:space="preserve">Prunus sargentii ´Charles Sargent´ - višeň sargentova </t>
  </si>
  <si>
    <t>Prunus serrulata ´Kanzan´ - třešeň sakura</t>
  </si>
  <si>
    <t>Acer saccharinum ´Laciniatum Wein´</t>
  </si>
  <si>
    <t>Acer pseudoplatanus ´Atropurpurea´</t>
  </si>
  <si>
    <t xml:space="preserve"> Prunus subrhirtela ´Autumnalis´</t>
  </si>
  <si>
    <t>Acer platanoides ´Crimson King´</t>
  </si>
  <si>
    <t xml:space="preserve"> Acer campestre ´Elsrijk´ - javor babyka</t>
  </si>
  <si>
    <t>parc. č. 1745/1, k.ú. Milovice nad Labem</t>
  </si>
  <si>
    <t>parc. č. 1749/1, k.ú. Milovice nad Labem</t>
  </si>
  <si>
    <t>parc. č. 1401/1, k.ú. Benátecká Vrutice</t>
  </si>
  <si>
    <t>parc. č. 1424/1, k.ú. Benátecká Vrutice</t>
  </si>
  <si>
    <t>parc. č. 1419/1, k.ú. Benátecká Vrutice</t>
  </si>
  <si>
    <t>parc. č. 1774/390, k. ú. Milovice nad Labem</t>
  </si>
  <si>
    <t>parc. č. 1772/1, k.ú. Milovice nad Labem</t>
  </si>
  <si>
    <t>parc. č. 1772/1, v k.ú. Milovice nad Labem</t>
  </si>
  <si>
    <t>parc. č. 1774/1, k.ú. Milovice nad Labem</t>
  </si>
  <si>
    <t xml:space="preserve">parc. č. 1400/1, k.ú Benátecká Vrutice </t>
  </si>
  <si>
    <t>parc. č. 1397/150, v k.ú. Benátecká Vrutice</t>
  </si>
  <si>
    <t>parc. č. 1396/1, k.ú. Benátecká Vrutice</t>
  </si>
  <si>
    <t>parc. č. 663/1, k. ú. Milovice nad Labem</t>
  </si>
  <si>
    <t>parc. č. 663/1, k.ú. Milovice nad Labem</t>
  </si>
  <si>
    <t>parc. č. 703/1 Milovice nad Labem</t>
  </si>
  <si>
    <t>parc. č. 6891 k.ú. Milovice nad Labem</t>
  </si>
  <si>
    <t>parc. č. 600/1, k.ú. Milovice nad Labem</t>
  </si>
  <si>
    <t>ul. Ostravská kolem silnice směr Boží dar</t>
  </si>
  <si>
    <t>ul. Ostravská za stávajícími garážemi</t>
  </si>
  <si>
    <t>ul. Mírová</t>
  </si>
  <si>
    <t>ul. Topolová za ubytovnou</t>
  </si>
  <si>
    <t xml:space="preserve">ul.  Komenského před panelovým domem </t>
  </si>
  <si>
    <t>ul. Višňová u panelového domu</t>
  </si>
  <si>
    <t xml:space="preserve">ul. Komenského před panelovým domem </t>
  </si>
  <si>
    <t>před ZŠ Juventa</t>
  </si>
  <si>
    <t>pod prvním bytovým domem ul. Kaštanová podél vyšlapané cesty</t>
  </si>
  <si>
    <t>prostor vedle "Buzeráku"</t>
  </si>
  <si>
    <t>v čele paneláku směr "Buzerák"</t>
  </si>
  <si>
    <t>ul. Kaštanová ulice naproti parku Legionářů</t>
  </si>
  <si>
    <t>ul. Letecká za domem nového parkoviště</t>
  </si>
  <si>
    <t>ul. Dukelská místo vrby</t>
  </si>
  <si>
    <t>ul. Dukelská - za lékařským domem</t>
  </si>
  <si>
    <t>ul. Dukelská za lékařským domem</t>
  </si>
  <si>
    <t>z ul. Letecké do  ul. Suchardovy</t>
  </si>
  <si>
    <t xml:space="preserve">ul. Letecká po kácení vrby </t>
  </si>
  <si>
    <t>ul. Lomená</t>
  </si>
  <si>
    <t>NÁSLEDNÁ PÉČE NA 3 ROKY</t>
  </si>
  <si>
    <r>
      <t>m</t>
    </r>
    <r>
      <rPr>
        <vertAlign val="superscript"/>
        <sz val="10"/>
        <color rgb="FF000000"/>
        <rFont val="Calibri"/>
        <family val="2"/>
        <charset val="238"/>
        <scheme val="minor"/>
      </rPr>
      <t>2</t>
    </r>
    <r>
      <rPr>
        <sz val="10"/>
        <color indexed="8"/>
        <rFont val="Calibri"/>
        <family val="2"/>
        <charset val="238"/>
        <scheme val="minor"/>
      </rPr>
      <t xml:space="preserve">	</t>
    </r>
  </si>
  <si>
    <r>
      <t xml:space="preserve">Zalití rostlin vodou plocha do 20 m2 </t>
    </r>
    <r>
      <rPr>
        <vertAlign val="superscript"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(70 l /ks, 96ks)</t>
    </r>
  </si>
  <si>
    <r>
      <t>m</t>
    </r>
    <r>
      <rPr>
        <vertAlign val="superscript"/>
        <sz val="10"/>
        <rFont val="Calibri"/>
        <family val="2"/>
        <charset val="238"/>
        <scheme val="minor"/>
      </rPr>
      <t>3</t>
    </r>
  </si>
  <si>
    <r>
      <rPr>
        <b/>
        <sz val="10"/>
        <rFont val="Calibri"/>
        <family val="2"/>
        <charset val="238"/>
        <scheme val="minor"/>
      </rPr>
      <t>Materiál</t>
    </r>
    <r>
      <rPr>
        <sz val="10"/>
        <rFont val="Calibri"/>
        <family val="2"/>
        <charset val="238"/>
        <scheme val="minor"/>
      </rPr>
      <t xml:space="preserve"> </t>
    </r>
  </si>
  <si>
    <r>
      <t>Mulčovací kůra, I.jakost (20 x 1 x 0,1 m</t>
    </r>
    <r>
      <rPr>
        <vertAlign val="super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>)</t>
    </r>
  </si>
  <si>
    <r>
      <t xml:space="preserve">Zalití rostlin vodou plocha do 20 m2 </t>
    </r>
    <r>
      <rPr>
        <vertAlign val="superscript"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(70 l /ks,96 ks)</t>
    </r>
  </si>
  <si>
    <r>
      <rPr>
        <b/>
        <sz val="12"/>
        <rFont val="Calibri"/>
        <family val="2"/>
        <charset val="238"/>
        <scheme val="minor"/>
      </rPr>
      <t>Materiál</t>
    </r>
    <r>
      <rPr>
        <sz val="12"/>
        <rFont val="Calibri"/>
        <family val="2"/>
        <charset val="238"/>
        <scheme val="minor"/>
      </rPr>
      <t xml:space="preserve"> </t>
    </r>
  </si>
  <si>
    <t>Celkem za 1. rok</t>
  </si>
  <si>
    <t>m²</t>
  </si>
  <si>
    <t>Zalití dřeviny vodou 100 l/ks, do 20 m²</t>
  </si>
  <si>
    <t>m³</t>
  </si>
  <si>
    <t>Následná péče za 3 roky</t>
  </si>
  <si>
    <t xml:space="preserve">Celkem za výsadbu a následnou péči                 </t>
  </si>
  <si>
    <t>Celkem za 3. rok</t>
  </si>
  <si>
    <t>Vytyčení stávajících inženýrských sítí (částku vyplnit ručně)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</si>
</sst>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* #,##0\ &quot;Kč&quot;_-;\-* #,##0\ &quot;Kč&quot;_-;_-* &quot;-&quot;\ &quot;Kč&quot;_-;_-@_-"/>
    <numFmt numFmtId="164" formatCode="#,##0.00\ _K_č"/>
    <numFmt numFmtId="165" formatCode="#,##0.00\ &quot;Kč&quot;"/>
    <numFmt numFmtId="166" formatCode="_-* #,##0.00\ _K_č_-;\-* #,##0.00\ _K_č_-;_-* &quot;-&quot;??\ _K_č_-;_-@_-"/>
    <numFmt numFmtId="167" formatCode="0.0000"/>
    <numFmt numFmtId="168" formatCode="0.000"/>
    <numFmt numFmtId="169" formatCode="[$-41B]General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sz val="10"/>
      <color indexed="8"/>
      <name val="Arial1"/>
      <charset val="238"/>
    </font>
    <font>
      <u/>
      <sz val="10"/>
      <color indexed="12"/>
      <name val="Arial CE"/>
      <family val="2"/>
      <charset val="238"/>
    </font>
    <font>
      <b/>
      <sz val="1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vertAlign val="superscript"/>
      <sz val="10"/>
      <color rgb="FF00000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166" fontId="5" fillId="0" borderId="0" applyFont="0" applyFill="0" applyBorder="0" applyAlignment="0" applyProtection="0"/>
    <xf numFmtId="167" fontId="6" fillId="0" borderId="20" applyBorder="0" applyAlignment="0"/>
    <xf numFmtId="168" fontId="6" fillId="0" borderId="21" applyBorder="0" applyAlignment="0"/>
    <xf numFmtId="169" fontId="7" fillId="0" borderId="0"/>
    <xf numFmtId="0" fontId="6" fillId="0" borderId="0"/>
    <xf numFmtId="0" fontId="6" fillId="0" borderId="0"/>
    <xf numFmtId="167" fontId="6" fillId="0" borderId="20" applyBorder="0" applyAlignment="0"/>
    <xf numFmtId="168" fontId="6" fillId="0" borderId="21" applyBorder="0" applyAlignment="0"/>
    <xf numFmtId="166" fontId="2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6" fillId="0" borderId="0"/>
    <xf numFmtId="167" fontId="6" fillId="0" borderId="20" applyBorder="0" applyAlignment="0"/>
    <xf numFmtId="168" fontId="6" fillId="0" borderId="21" applyBorder="0" applyAlignment="0"/>
    <xf numFmtId="167" fontId="6" fillId="0" borderId="20" applyBorder="0" applyAlignment="0"/>
    <xf numFmtId="168" fontId="6" fillId="0" borderId="21" applyBorder="0" applyAlignment="0"/>
    <xf numFmtId="169" fontId="7" fillId="0" borderId="0"/>
    <xf numFmtId="0" fontId="9" fillId="0" borderId="0">
      <alignment horizontal="center" vertical="top"/>
    </xf>
    <xf numFmtId="0" fontId="10" fillId="0" borderId="0">
      <alignment horizontal="right" vertical="top"/>
    </xf>
    <xf numFmtId="0" fontId="10" fillId="4" borderId="0">
      <alignment horizontal="left" vertical="center"/>
    </xf>
    <xf numFmtId="0" fontId="11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right" vertical="top"/>
    </xf>
    <xf numFmtId="0" fontId="10" fillId="0" borderId="0">
      <alignment horizontal="left" vertical="top"/>
    </xf>
    <xf numFmtId="0" fontId="10" fillId="0" borderId="0">
      <alignment horizontal="right" vertical="top"/>
    </xf>
  </cellStyleXfs>
  <cellXfs count="166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0" fillId="0" borderId="13" xfId="0" applyNumberForma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8" xfId="0" applyBorder="1"/>
    <xf numFmtId="0" fontId="1" fillId="0" borderId="0" xfId="0" applyFont="1"/>
    <xf numFmtId="0" fontId="15" fillId="0" borderId="8" xfId="1" applyFont="1" applyBorder="1" applyAlignment="1">
      <alignment vertical="center"/>
    </xf>
    <xf numFmtId="0" fontId="15" fillId="0" borderId="8" xfId="1" applyFont="1" applyBorder="1" applyAlignment="1">
      <alignment horizontal="center" vertical="center"/>
    </xf>
    <xf numFmtId="0" fontId="15" fillId="0" borderId="8" xfId="1" applyFont="1" applyBorder="1" applyAlignment="1">
      <alignment horizontal="left" vertical="top" wrapText="1"/>
    </xf>
    <xf numFmtId="169" fontId="14" fillId="0" borderId="8" xfId="2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4" fontId="15" fillId="0" borderId="8" xfId="1" applyNumberFormat="1" applyFont="1" applyBorder="1" applyAlignment="1" applyProtection="1">
      <alignment horizontal="center" vertical="center" wrapText="1"/>
      <protection locked="0"/>
    </xf>
    <xf numFmtId="0" fontId="19" fillId="0" borderId="8" xfId="1" applyFont="1" applyBorder="1" applyAlignment="1">
      <alignment horizontal="center" vertical="top"/>
    </xf>
    <xf numFmtId="49" fontId="20" fillId="0" borderId="8" xfId="1" applyNumberFormat="1" applyFont="1" applyBorder="1" applyAlignment="1">
      <alignment horizontal="left" vertical="center" wrapText="1"/>
    </xf>
    <xf numFmtId="49" fontId="15" fillId="0" borderId="8" xfId="1" applyNumberFormat="1" applyFont="1" applyBorder="1" applyAlignment="1">
      <alignment horizontal="center" vertical="center" wrapText="1"/>
    </xf>
    <xf numFmtId="3" fontId="15" fillId="0" borderId="8" xfId="1" applyNumberFormat="1" applyFont="1" applyBorder="1" applyAlignment="1">
      <alignment horizontal="center" vertical="center" wrapText="1"/>
    </xf>
    <xf numFmtId="49" fontId="15" fillId="0" borderId="8" xfId="1" applyNumberFormat="1" applyFont="1" applyBorder="1" applyAlignment="1">
      <alignment horizontal="left" vertical="center" wrapText="1"/>
    </xf>
    <xf numFmtId="0" fontId="21" fillId="0" borderId="8" xfId="1" applyFont="1" applyBorder="1"/>
    <xf numFmtId="0" fontId="21" fillId="0" borderId="8" xfId="1" applyFont="1" applyBorder="1" applyAlignment="1">
      <alignment wrapText="1"/>
    </xf>
    <xf numFmtId="0" fontId="21" fillId="0" borderId="8" xfId="1" applyFont="1" applyBorder="1" applyAlignment="1">
      <alignment horizontal="center" vertical="center" wrapText="1"/>
    </xf>
    <xf numFmtId="0" fontId="20" fillId="0" borderId="8" xfId="1" applyFont="1" applyBorder="1" applyAlignment="1">
      <alignment horizontal="left" vertical="top" wrapText="1"/>
    </xf>
    <xf numFmtId="0" fontId="19" fillId="0" borderId="8" xfId="1" applyFont="1" applyBorder="1" applyAlignment="1">
      <alignment horizontal="center" vertical="center"/>
    </xf>
    <xf numFmtId="0" fontId="15" fillId="0" borderId="8" xfId="1" applyFont="1" applyBorder="1" applyAlignment="1">
      <alignment horizontal="left" vertical="center" wrapText="1"/>
    </xf>
    <xf numFmtId="4" fontId="15" fillId="0" borderId="8" xfId="2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top"/>
    </xf>
    <xf numFmtId="0" fontId="15" fillId="0" borderId="8" xfId="1" applyFont="1" applyBorder="1"/>
    <xf numFmtId="0" fontId="16" fillId="0" borderId="0" xfId="1" applyFont="1" applyAlignment="1">
      <alignment horizontal="left" vertical="top" wrapText="1"/>
    </xf>
    <xf numFmtId="4" fontId="15" fillId="7" borderId="8" xfId="1" applyNumberFormat="1" applyFont="1" applyFill="1" applyBorder="1" applyAlignment="1">
      <alignment horizontal="center" vertical="center" wrapText="1"/>
    </xf>
    <xf numFmtId="0" fontId="21" fillId="7" borderId="8" xfId="1" applyFont="1" applyFill="1" applyBorder="1" applyAlignment="1">
      <alignment horizontal="center" vertical="center" wrapText="1"/>
    </xf>
    <xf numFmtId="0" fontId="15" fillId="8" borderId="8" xfId="1" applyFont="1" applyFill="1" applyBorder="1" applyAlignment="1">
      <alignment horizontal="center" vertical="center"/>
    </xf>
    <xf numFmtId="0" fontId="15" fillId="8" borderId="8" xfId="1" applyFont="1" applyFill="1" applyBorder="1" applyAlignment="1">
      <alignment vertical="center"/>
    </xf>
    <xf numFmtId="0" fontId="19" fillId="8" borderId="8" xfId="1" applyFont="1" applyFill="1" applyBorder="1" applyAlignment="1">
      <alignment horizontal="center" vertical="top"/>
    </xf>
    <xf numFmtId="0" fontId="23" fillId="8" borderId="8" xfId="1" applyFont="1" applyFill="1" applyBorder="1" applyAlignment="1">
      <alignment horizontal="center" vertical="center" wrapText="1"/>
    </xf>
    <xf numFmtId="0" fontId="15" fillId="8" borderId="8" xfId="1" applyFont="1" applyFill="1" applyBorder="1" applyAlignment="1">
      <alignment horizontal="center" vertical="center" wrapText="1"/>
    </xf>
    <xf numFmtId="4" fontId="15" fillId="8" borderId="8" xfId="2" applyNumberFormat="1" applyFont="1" applyFill="1" applyBorder="1" applyAlignment="1" applyProtection="1">
      <alignment horizontal="center" vertical="center" wrapText="1"/>
    </xf>
    <xf numFmtId="4" fontId="15" fillId="8" borderId="8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9" fillId="0" borderId="0" xfId="1" applyFont="1" applyAlignment="1">
      <alignment horizontal="center" vertical="top"/>
    </xf>
    <xf numFmtId="0" fontId="23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4" fontId="15" fillId="0" borderId="0" xfId="2" applyNumberFormat="1" applyFont="1" applyFill="1" applyBorder="1" applyAlignment="1" applyProtection="1">
      <alignment horizontal="center" vertical="center" wrapText="1"/>
    </xf>
    <xf numFmtId="4" fontId="15" fillId="0" borderId="0" xfId="1" applyNumberFormat="1" applyFont="1" applyAlignment="1" applyProtection="1">
      <alignment horizontal="center" vertical="center" wrapText="1"/>
      <protection locked="0"/>
    </xf>
    <xf numFmtId="4" fontId="23" fillId="0" borderId="0" xfId="1" applyNumberFormat="1" applyFont="1" applyAlignment="1">
      <alignment horizontal="center" vertical="center" wrapText="1"/>
    </xf>
    <xf numFmtId="4" fontId="14" fillId="7" borderId="8" xfId="1" applyNumberFormat="1" applyFont="1" applyFill="1" applyBorder="1" applyAlignment="1">
      <alignment horizontal="center" vertical="center" wrapText="1"/>
    </xf>
    <xf numFmtId="4" fontId="14" fillId="9" borderId="8" xfId="1" applyNumberFormat="1" applyFont="1" applyFill="1" applyBorder="1" applyAlignment="1">
      <alignment horizontal="center" vertical="center" wrapText="1"/>
    </xf>
    <xf numFmtId="4" fontId="15" fillId="9" borderId="8" xfId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3" fontId="15" fillId="0" borderId="8" xfId="0" applyNumberFormat="1" applyFont="1" applyBorder="1" applyAlignment="1">
      <alignment horizontal="center" vertical="center" wrapText="1"/>
    </xf>
    <xf numFmtId="164" fontId="15" fillId="0" borderId="8" xfId="0" applyNumberFormat="1" applyFont="1" applyBorder="1" applyAlignment="1">
      <alignment horizontal="center" vertical="center" wrapText="1"/>
    </xf>
    <xf numFmtId="165" fontId="15" fillId="9" borderId="8" xfId="0" applyNumberFormat="1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2" fontId="15" fillId="0" borderId="8" xfId="0" applyNumberFormat="1" applyFont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1" fillId="0" borderId="0" xfId="0" applyFont="1"/>
    <xf numFmtId="0" fontId="16" fillId="0" borderId="8" xfId="0" applyFont="1" applyBorder="1" applyAlignment="1">
      <alignment horizontal="center" vertical="center" wrapText="1"/>
    </xf>
    <xf numFmtId="2" fontId="16" fillId="0" borderId="8" xfId="0" applyNumberFormat="1" applyFont="1" applyBorder="1" applyAlignment="1">
      <alignment horizontal="center" vertical="center" wrapText="1"/>
    </xf>
    <xf numFmtId="4" fontId="17" fillId="3" borderId="8" xfId="0" applyNumberFormat="1" applyFont="1" applyFill="1" applyBorder="1" applyAlignment="1">
      <alignment horizontal="center" vertical="center" wrapText="1"/>
    </xf>
    <xf numFmtId="2" fontId="17" fillId="0" borderId="8" xfId="0" applyNumberFormat="1" applyFont="1" applyBorder="1" applyAlignment="1">
      <alignment horizontal="center" vertical="center" wrapText="1"/>
    </xf>
    <xf numFmtId="42" fontId="16" fillId="0" borderId="8" xfId="0" applyNumberFormat="1" applyFont="1" applyBorder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28" fillId="9" borderId="8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164" fontId="28" fillId="9" borderId="8" xfId="0" applyNumberFormat="1" applyFont="1" applyFill="1" applyBorder="1" applyAlignment="1">
      <alignment horizontal="center" vertical="center" wrapText="1"/>
    </xf>
    <xf numFmtId="165" fontId="28" fillId="9" borderId="8" xfId="0" applyNumberFormat="1" applyFont="1" applyFill="1" applyBorder="1" applyAlignment="1">
      <alignment horizontal="center" vertical="center" wrapText="1"/>
    </xf>
    <xf numFmtId="0" fontId="27" fillId="7" borderId="8" xfId="0" applyFont="1" applyFill="1" applyBorder="1" applyAlignment="1">
      <alignment horizontal="center" vertical="center" wrapText="1"/>
    </xf>
    <xf numFmtId="49" fontId="4" fillId="7" borderId="8" xfId="0" applyNumberFormat="1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28" fillId="7" borderId="8" xfId="0" applyFont="1" applyFill="1" applyBorder="1" applyAlignment="1">
      <alignment horizontal="center" vertical="center" wrapText="1"/>
    </xf>
    <xf numFmtId="2" fontId="27" fillId="10" borderId="8" xfId="0" applyNumberFormat="1" applyFont="1" applyFill="1" applyBorder="1" applyAlignment="1">
      <alignment horizontal="center" vertical="center" wrapText="1"/>
    </xf>
    <xf numFmtId="0" fontId="15" fillId="0" borderId="0" xfId="1" applyFont="1" applyAlignment="1">
      <alignment horizontal="left" vertical="top" wrapText="1"/>
    </xf>
    <xf numFmtId="4" fontId="15" fillId="0" borderId="0" xfId="2" applyNumberFormat="1" applyFont="1" applyFill="1" applyBorder="1" applyAlignment="1" applyProtection="1">
      <alignment horizontal="center" vertical="center" wrapText="1"/>
      <protection locked="0"/>
    </xf>
    <xf numFmtId="4" fontId="15" fillId="0" borderId="0" xfId="1" applyNumberFormat="1" applyFont="1" applyAlignment="1">
      <alignment horizontal="center" vertical="center" wrapText="1"/>
    </xf>
    <xf numFmtId="0" fontId="24" fillId="0" borderId="8" xfId="1" applyFont="1" applyBorder="1" applyAlignment="1">
      <alignment vertical="top"/>
    </xf>
    <xf numFmtId="49" fontId="24" fillId="0" borderId="8" xfId="1" applyNumberFormat="1" applyFont="1" applyBorder="1" applyAlignment="1">
      <alignment horizontal="center" vertical="top" wrapText="1"/>
    </xf>
    <xf numFmtId="40" fontId="15" fillId="0" borderId="8" xfId="2" applyNumberFormat="1" applyFont="1" applyFill="1" applyBorder="1" applyAlignment="1" applyProtection="1">
      <alignment horizontal="center" vertical="center" wrapText="1"/>
    </xf>
    <xf numFmtId="4" fontId="16" fillId="0" borderId="8" xfId="1" applyNumberFormat="1" applyFont="1" applyBorder="1" applyAlignment="1">
      <alignment horizontal="center" vertical="center" wrapText="1"/>
    </xf>
    <xf numFmtId="0" fontId="14" fillId="0" borderId="8" xfId="1" applyFont="1" applyBorder="1"/>
    <xf numFmtId="0" fontId="25" fillId="0" borderId="8" xfId="1" applyFont="1" applyBorder="1" applyAlignment="1">
      <alignment vertical="top"/>
    </xf>
    <xf numFmtId="49" fontId="25" fillId="0" borderId="8" xfId="1" applyNumberFormat="1" applyFont="1" applyBorder="1" applyAlignment="1">
      <alignment horizontal="center" vertical="top" wrapText="1"/>
    </xf>
    <xf numFmtId="0" fontId="16" fillId="0" borderId="8" xfId="1" applyFont="1" applyBorder="1" applyAlignment="1">
      <alignment horizontal="left" vertical="top" wrapText="1"/>
    </xf>
    <xf numFmtId="0" fontId="16" fillId="13" borderId="8" xfId="1" applyFont="1" applyFill="1" applyBorder="1" applyAlignment="1">
      <alignment horizontal="center" vertical="center" wrapText="1"/>
    </xf>
    <xf numFmtId="0" fontId="16" fillId="13" borderId="8" xfId="1" applyFont="1" applyFill="1" applyBorder="1" applyAlignment="1">
      <alignment horizontal="center" vertical="top" wrapText="1"/>
    </xf>
    <xf numFmtId="0" fontId="28" fillId="13" borderId="8" xfId="1" applyFont="1" applyFill="1" applyBorder="1" applyAlignment="1">
      <alignment horizontal="center" vertical="center" wrapText="1"/>
    </xf>
    <xf numFmtId="165" fontId="26" fillId="7" borderId="8" xfId="1" applyNumberFormat="1" applyFont="1" applyFill="1" applyBorder="1" applyAlignment="1">
      <alignment horizontal="center" vertical="center" wrapText="1"/>
    </xf>
    <xf numFmtId="165" fontId="26" fillId="9" borderId="8" xfId="1" applyNumberFormat="1" applyFont="1" applyFill="1" applyBorder="1" applyAlignment="1">
      <alignment horizontal="center" vertical="center" wrapText="1"/>
    </xf>
    <xf numFmtId="165" fontId="23" fillId="8" borderId="8" xfId="1" applyNumberFormat="1" applyFont="1" applyFill="1" applyBorder="1" applyAlignment="1">
      <alignment horizontal="center" vertical="center" wrapText="1"/>
    </xf>
    <xf numFmtId="165" fontId="1" fillId="5" borderId="8" xfId="0" applyNumberFormat="1" applyFont="1" applyFill="1" applyBorder="1" applyAlignment="1">
      <alignment horizontal="center" vertical="center" wrapText="1"/>
    </xf>
    <xf numFmtId="165" fontId="15" fillId="7" borderId="8" xfId="0" applyNumberFormat="1" applyFont="1" applyFill="1" applyBorder="1" applyAlignment="1">
      <alignment horizontal="center" vertical="center" wrapText="1"/>
    </xf>
    <xf numFmtId="165" fontId="16" fillId="7" borderId="8" xfId="0" applyNumberFormat="1" applyFont="1" applyFill="1" applyBorder="1" applyAlignment="1">
      <alignment horizontal="center" vertical="center" wrapText="1"/>
    </xf>
    <xf numFmtId="165" fontId="28" fillId="7" borderId="8" xfId="0" applyNumberFormat="1" applyFont="1" applyFill="1" applyBorder="1" applyAlignment="1">
      <alignment horizontal="center" vertical="center" wrapText="1"/>
    </xf>
    <xf numFmtId="165" fontId="27" fillId="9" borderId="8" xfId="0" applyNumberFormat="1" applyFont="1" applyFill="1" applyBorder="1" applyAlignment="1">
      <alignment horizontal="center" vertical="center" wrapText="1"/>
    </xf>
    <xf numFmtId="165" fontId="27" fillId="5" borderId="8" xfId="0" applyNumberFormat="1" applyFont="1" applyFill="1" applyBorder="1" applyAlignment="1">
      <alignment horizontal="center" vertical="center" wrapText="1"/>
    </xf>
    <xf numFmtId="165" fontId="27" fillId="7" borderId="8" xfId="0" applyNumberFormat="1" applyFont="1" applyFill="1" applyBorder="1" applyAlignment="1">
      <alignment horizontal="center" vertical="center" wrapText="1"/>
    </xf>
    <xf numFmtId="165" fontId="27" fillId="3" borderId="8" xfId="0" applyNumberFormat="1" applyFont="1" applyFill="1" applyBorder="1" applyAlignment="1">
      <alignment horizontal="center" vertical="center" wrapText="1"/>
    </xf>
    <xf numFmtId="165" fontId="31" fillId="10" borderId="8" xfId="0" applyNumberFormat="1" applyFont="1" applyFill="1" applyBorder="1" applyAlignment="1">
      <alignment horizontal="center" vertical="center" wrapText="1"/>
    </xf>
    <xf numFmtId="165" fontId="27" fillId="11" borderId="8" xfId="0" applyNumberFormat="1" applyFont="1" applyFill="1" applyBorder="1" applyAlignment="1">
      <alignment horizontal="center" vertical="center" wrapText="1"/>
    </xf>
    <xf numFmtId="165" fontId="31" fillId="12" borderId="8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1" fillId="10" borderId="8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7" fillId="7" borderId="8" xfId="0" applyFont="1" applyFill="1" applyBorder="1" applyAlignment="1">
      <alignment horizontal="center" vertical="center" wrapText="1"/>
    </xf>
    <xf numFmtId="0" fontId="36" fillId="10" borderId="8" xfId="0" applyFont="1" applyFill="1" applyBorder="1" applyAlignment="1">
      <alignment horizontal="center" vertical="center" wrapText="1"/>
    </xf>
    <xf numFmtId="0" fontId="32" fillId="10" borderId="8" xfId="0" applyFont="1" applyFill="1" applyBorder="1" applyAlignment="1">
      <alignment horizontal="center" vertical="center" wrapText="1"/>
    </xf>
    <xf numFmtId="0" fontId="27" fillId="9" borderId="8" xfId="0" applyFont="1" applyFill="1" applyBorder="1" applyAlignment="1">
      <alignment horizontal="center" vertical="center" wrapText="1"/>
    </xf>
    <xf numFmtId="0" fontId="35" fillId="9" borderId="8" xfId="0" applyFont="1" applyFill="1" applyBorder="1" applyAlignment="1">
      <alignment horizontal="center" vertical="center" wrapText="1"/>
    </xf>
    <xf numFmtId="0" fontId="27" fillId="5" borderId="8" xfId="0" applyFont="1" applyFill="1" applyBorder="1" applyAlignment="1">
      <alignment horizontal="center" vertical="center" wrapText="1"/>
    </xf>
    <xf numFmtId="0" fontId="35" fillId="5" borderId="8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23" fillId="5" borderId="8" xfId="0" applyFont="1" applyFill="1" applyBorder="1" applyAlignment="1" applyProtection="1">
      <alignment horizontal="center" vertical="center" wrapText="1"/>
      <protection hidden="1"/>
    </xf>
    <xf numFmtId="0" fontId="33" fillId="3" borderId="23" xfId="0" applyFont="1" applyFill="1" applyBorder="1" applyAlignment="1">
      <alignment horizontal="center" vertical="center" wrapText="1"/>
    </xf>
    <xf numFmtId="0" fontId="33" fillId="3" borderId="22" xfId="0" applyFont="1" applyFill="1" applyBorder="1" applyAlignment="1">
      <alignment horizontal="center" vertical="center" wrapText="1"/>
    </xf>
    <xf numFmtId="0" fontId="33" fillId="3" borderId="17" xfId="0" applyFont="1" applyFill="1" applyBorder="1" applyAlignment="1">
      <alignment horizontal="center" vertical="center" wrapText="1"/>
    </xf>
    <xf numFmtId="0" fontId="23" fillId="7" borderId="8" xfId="0" applyFont="1" applyFill="1" applyBorder="1" applyAlignment="1" applyProtection="1">
      <alignment horizontal="center" vertical="center" wrapText="1"/>
      <protection hidden="1"/>
    </xf>
    <xf numFmtId="0" fontId="12" fillId="7" borderId="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2" fontId="16" fillId="2" borderId="0" xfId="0" applyNumberFormat="1" applyFont="1" applyFill="1" applyAlignment="1">
      <alignment horizontal="center" vertical="center" wrapText="1"/>
    </xf>
    <xf numFmtId="0" fontId="32" fillId="11" borderId="8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29" fillId="10" borderId="8" xfId="0" applyFont="1" applyFill="1" applyBorder="1" applyAlignment="1">
      <alignment horizontal="center" vertical="center" wrapText="1"/>
    </xf>
    <xf numFmtId="0" fontId="30" fillId="10" borderId="8" xfId="0" applyFont="1" applyFill="1" applyBorder="1" applyAlignment="1">
      <alignment horizontal="center" vertical="center" wrapText="1"/>
    </xf>
    <xf numFmtId="0" fontId="31" fillId="5" borderId="8" xfId="0" applyFont="1" applyFill="1" applyBorder="1" applyAlignment="1">
      <alignment horizontal="center" vertical="center" wrapText="1"/>
    </xf>
    <xf numFmtId="0" fontId="32" fillId="5" borderId="8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4" fontId="14" fillId="0" borderId="8" xfId="1" applyNumberFormat="1" applyFont="1" applyBorder="1" applyAlignment="1">
      <alignment horizontal="center" vertical="center" wrapText="1"/>
    </xf>
    <xf numFmtId="0" fontId="13" fillId="11" borderId="8" xfId="0" applyFont="1" applyFill="1" applyBorder="1" applyAlignment="1">
      <alignment horizontal="center" vertical="center"/>
    </xf>
    <xf numFmtId="0" fontId="4" fillId="8" borderId="8" xfId="1" applyFont="1" applyFill="1" applyBorder="1" applyAlignment="1">
      <alignment horizontal="center" vertical="center"/>
    </xf>
    <xf numFmtId="0" fontId="27" fillId="5" borderId="8" xfId="1" applyFont="1" applyFill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40" fontId="14" fillId="0" borderId="8" xfId="2" applyNumberFormat="1" applyFont="1" applyFill="1" applyBorder="1" applyAlignment="1" applyProtection="1">
      <alignment horizontal="center" vertical="center" wrapText="1"/>
    </xf>
    <xf numFmtId="165" fontId="37" fillId="11" borderId="8" xfId="1" applyNumberFormat="1" applyFont="1" applyFill="1" applyBorder="1" applyAlignment="1">
      <alignment horizontal="center" vertical="center" wrapText="1"/>
    </xf>
    <xf numFmtId="165" fontId="1" fillId="11" borderId="8" xfId="0" applyNumberFormat="1" applyFont="1" applyFill="1" applyBorder="1" applyAlignment="1">
      <alignment horizontal="center" vertical="center" wrapText="1"/>
    </xf>
  </cellXfs>
  <cellStyles count="30">
    <cellStyle name="Čárka 2" xfId="2" xr:uid="{965E4F89-2EAA-4190-AF1D-1C2922E08203}"/>
    <cellStyle name="čárky 2" xfId="10" xr:uid="{D0AFCD7D-CD08-473F-95A8-84EF56146F97}"/>
    <cellStyle name="čtyřimísta" xfId="3" xr:uid="{075FE7EA-7C34-4843-8A8E-1CD4123CADB0}"/>
    <cellStyle name="čtyřimísta 2" xfId="8" xr:uid="{78BD24CE-EF76-49A4-BA8F-D0DC0597E5EA}"/>
    <cellStyle name="čtyřimísta 2 2" xfId="19" xr:uid="{3C6CF1C7-2F37-4EDB-9660-3419085DF0CF}"/>
    <cellStyle name="čtyřimísta 3" xfId="17" xr:uid="{BDA9B2B7-37F9-4C38-A9AB-D06BB527D415}"/>
    <cellStyle name="Excel Built-in Normal" xfId="5" xr:uid="{0A465CB0-F6F8-45B1-956B-251D90B47D63}"/>
    <cellStyle name="Excel Built-in Normal 2" xfId="21" xr:uid="{8E77D490-CC31-49E5-AF2D-7BBDBC3E878C}"/>
    <cellStyle name="Hypertextový odkaz 2" xfId="13" xr:uid="{1AF75EFB-60C4-4D6B-A684-41182AA51DFE}"/>
    <cellStyle name="Normální" xfId="0" builtinId="0"/>
    <cellStyle name="normální 2" xfId="11" xr:uid="{E9ABF9B5-622D-4AB0-A1BE-FDC142376172}"/>
    <cellStyle name="normální 2 2" xfId="14" xr:uid="{64C6E6C1-B4E7-4427-B8E6-CCAE33040E90}"/>
    <cellStyle name="normální 3" xfId="6" xr:uid="{C46B4E62-D054-41B1-AD66-13C394F69532}"/>
    <cellStyle name="normální 3 2" xfId="7" xr:uid="{5E6449CB-7387-4F05-B66D-C6DD9C956582}"/>
    <cellStyle name="normální 4" xfId="16" xr:uid="{8E6BEC07-3F2D-4F7B-8CBB-2FFD1D51EE23}"/>
    <cellStyle name="Normální 5" xfId="1" xr:uid="{595E73EF-21D0-4077-8DA5-7C5552A208FF}"/>
    <cellStyle name="procent 2" xfId="12" xr:uid="{58C59427-0FE0-411A-9FB3-99751CB5A0C3}"/>
    <cellStyle name="procent 2 2" xfId="15" xr:uid="{041712FE-8A6E-4A5C-9F36-4D4BAB2406A8}"/>
    <cellStyle name="S0" xfId="22" xr:uid="{25DD6CFB-3A07-47C1-A3DE-FBB8896E05D0}"/>
    <cellStyle name="S2" xfId="23" xr:uid="{7940CC89-6095-4D72-8569-EA054ACBC0E9}"/>
    <cellStyle name="S4" xfId="24" xr:uid="{D0EDD6C5-831E-4BBA-9D8C-DC1665E08C84}"/>
    <cellStyle name="S5" xfId="25" xr:uid="{83072886-A940-4EED-822F-82848BB3083E}"/>
    <cellStyle name="S6" xfId="26" xr:uid="{6F509A39-DAFF-4DF1-B556-42F4A1ABF7C7}"/>
    <cellStyle name="S7" xfId="27" xr:uid="{8758821A-7B49-4B8E-A964-3BEB32C1F2DC}"/>
    <cellStyle name="S8" xfId="28" xr:uid="{9D4BA1B9-2B63-4D88-85A0-D59468C306A5}"/>
    <cellStyle name="S9" xfId="29" xr:uid="{464770E7-348B-41E2-8CDC-9DCD279084DA}"/>
    <cellStyle name="třimísta" xfId="4" xr:uid="{8B4ED3DE-9B53-42EB-9774-475C58A2A034}"/>
    <cellStyle name="třimísta 2" xfId="9" xr:uid="{344D2D76-77F4-4F0A-B3DA-591E4F102F70}"/>
    <cellStyle name="třimísta 2 2" xfId="20" xr:uid="{0E4D1001-0A03-4A11-BFCD-0AACF585646B}"/>
    <cellStyle name="třimísta 3" xfId="18" xr:uid="{9929FA30-0C3F-48A3-995E-8A6AB953D757}"/>
  </cellStyles>
  <dxfs count="0"/>
  <tableStyles count="0" defaultTableStyle="TableStyleMedium2" defaultPivotStyle="PivotStyleLight16"/>
  <colors>
    <mruColors>
      <color rgb="FFFF66FF"/>
      <color rgb="FFFFCC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8"/>
  <sheetViews>
    <sheetView topLeftCell="A10" workbookViewId="0">
      <selection activeCell="D7" sqref="D7"/>
    </sheetView>
  </sheetViews>
  <sheetFormatPr defaultRowHeight="15"/>
  <cols>
    <col min="1" max="1" width="24.7109375" customWidth="1"/>
    <col min="2" max="2" width="8.5703125" customWidth="1"/>
    <col min="3" max="3" width="16.42578125" customWidth="1"/>
    <col min="4" max="4" width="9.42578125" customWidth="1"/>
    <col min="6" max="6" width="10.42578125" customWidth="1"/>
  </cols>
  <sheetData>
    <row r="1" spans="1:4" ht="32.25" customHeight="1" thickBot="1">
      <c r="A1" s="123" t="s">
        <v>127</v>
      </c>
      <c r="B1" s="124"/>
      <c r="C1" s="124"/>
      <c r="D1" s="125"/>
    </row>
    <row r="2" spans="1:4" ht="32.25" thickBot="1">
      <c r="A2" s="1" t="s">
        <v>0</v>
      </c>
      <c r="B2" s="2" t="s">
        <v>121</v>
      </c>
      <c r="C2" s="2" t="s">
        <v>1</v>
      </c>
      <c r="D2" s="3" t="s">
        <v>2</v>
      </c>
    </row>
    <row r="3" spans="1:4" ht="30">
      <c r="A3" s="7" t="s">
        <v>3</v>
      </c>
      <c r="B3" s="8">
        <v>1</v>
      </c>
      <c r="C3" s="9" t="s">
        <v>4</v>
      </c>
      <c r="D3" s="10">
        <v>5</v>
      </c>
    </row>
    <row r="4" spans="1:4" ht="30">
      <c r="A4" s="4" t="s">
        <v>5</v>
      </c>
      <c r="B4" s="5">
        <v>2</v>
      </c>
      <c r="C4" s="6" t="s">
        <v>4</v>
      </c>
      <c r="D4" s="11">
        <v>7</v>
      </c>
    </row>
    <row r="5" spans="1:4" ht="30">
      <c r="A5" s="4" t="s">
        <v>32</v>
      </c>
      <c r="B5" s="5">
        <v>3</v>
      </c>
      <c r="C5" s="6" t="s">
        <v>4</v>
      </c>
      <c r="D5" s="11">
        <v>1</v>
      </c>
    </row>
    <row r="6" spans="1:4" ht="30">
      <c r="A6" s="4" t="s">
        <v>6</v>
      </c>
      <c r="B6" s="5">
        <v>4</v>
      </c>
      <c r="C6" s="5" t="s">
        <v>7</v>
      </c>
      <c r="D6" s="11">
        <v>1</v>
      </c>
    </row>
    <row r="7" spans="1:4" ht="42.75" customHeight="1">
      <c r="A7" s="4" t="s">
        <v>8</v>
      </c>
      <c r="B7" s="5">
        <v>5</v>
      </c>
      <c r="C7" s="6" t="s">
        <v>4</v>
      </c>
      <c r="D7" s="11">
        <v>6</v>
      </c>
    </row>
    <row r="8" spans="1:4" ht="45">
      <c r="A8" s="4" t="s">
        <v>8</v>
      </c>
      <c r="B8" s="5"/>
      <c r="C8" s="5" t="s">
        <v>10</v>
      </c>
      <c r="D8" s="11">
        <v>3</v>
      </c>
    </row>
    <row r="9" spans="1:4" ht="30">
      <c r="A9" s="4" t="s">
        <v>9</v>
      </c>
      <c r="B9" s="5">
        <v>6</v>
      </c>
      <c r="C9" s="5" t="s">
        <v>10</v>
      </c>
      <c r="D9" s="11">
        <v>31</v>
      </c>
    </row>
    <row r="10" spans="1:4" ht="30">
      <c r="A10" s="4" t="s">
        <v>11</v>
      </c>
      <c r="B10" s="5">
        <v>12</v>
      </c>
      <c r="C10" s="6" t="s">
        <v>4</v>
      </c>
      <c r="D10" s="11">
        <v>6</v>
      </c>
    </row>
    <row r="11" spans="1:4">
      <c r="A11" s="4" t="s">
        <v>132</v>
      </c>
      <c r="B11" s="5"/>
      <c r="C11" s="6"/>
      <c r="D11" s="11">
        <v>2</v>
      </c>
    </row>
    <row r="12" spans="1:4" ht="23.25" customHeight="1">
      <c r="A12" s="4" t="s">
        <v>125</v>
      </c>
      <c r="B12" s="18"/>
      <c r="C12" s="6" t="s">
        <v>4</v>
      </c>
      <c r="D12" s="11">
        <v>6</v>
      </c>
    </row>
    <row r="13" spans="1:4" ht="30">
      <c r="A13" s="4" t="s">
        <v>12</v>
      </c>
      <c r="B13" s="5">
        <v>13</v>
      </c>
      <c r="C13" s="6" t="s">
        <v>4</v>
      </c>
      <c r="D13" s="11">
        <v>4</v>
      </c>
    </row>
    <row r="14" spans="1:4">
      <c r="A14" s="4" t="s">
        <v>13</v>
      </c>
      <c r="B14" s="5">
        <v>11</v>
      </c>
      <c r="C14" s="6" t="s">
        <v>4</v>
      </c>
      <c r="D14" s="11">
        <v>1</v>
      </c>
    </row>
    <row r="15" spans="1:4" ht="30">
      <c r="A15" s="4" t="s">
        <v>17</v>
      </c>
      <c r="B15" s="5"/>
      <c r="C15" s="5" t="s">
        <v>10</v>
      </c>
      <c r="D15" s="11">
        <v>2</v>
      </c>
    </row>
    <row r="16" spans="1:4" ht="45">
      <c r="A16" s="4" t="s">
        <v>18</v>
      </c>
      <c r="B16" s="5"/>
      <c r="C16" s="6" t="s">
        <v>4</v>
      </c>
      <c r="D16" s="11">
        <v>2</v>
      </c>
    </row>
    <row r="17" spans="1:4" ht="30">
      <c r="A17" s="4" t="s">
        <v>20</v>
      </c>
      <c r="B17" s="5">
        <v>14</v>
      </c>
      <c r="C17" s="5" t="s">
        <v>10</v>
      </c>
      <c r="D17" s="11">
        <v>1</v>
      </c>
    </row>
    <row r="18" spans="1:4" ht="30">
      <c r="A18" s="4" t="s">
        <v>21</v>
      </c>
      <c r="B18" s="5"/>
      <c r="C18" s="5" t="s">
        <v>22</v>
      </c>
      <c r="D18" s="11">
        <v>1</v>
      </c>
    </row>
    <row r="19" spans="1:4">
      <c r="A19" s="4" t="s">
        <v>23</v>
      </c>
      <c r="B19" s="5"/>
      <c r="C19" s="6" t="s">
        <v>4</v>
      </c>
      <c r="D19" s="11">
        <v>2</v>
      </c>
    </row>
    <row r="20" spans="1:4" ht="45">
      <c r="A20" s="4" t="s">
        <v>25</v>
      </c>
      <c r="B20" s="5"/>
      <c r="C20" s="6" t="s">
        <v>4</v>
      </c>
      <c r="D20" s="11">
        <v>4</v>
      </c>
    </row>
    <row r="21" spans="1:4" ht="30">
      <c r="A21" s="4" t="s">
        <v>27</v>
      </c>
      <c r="B21" s="5"/>
      <c r="C21" s="6" t="s">
        <v>4</v>
      </c>
      <c r="D21" s="11">
        <v>3</v>
      </c>
    </row>
    <row r="22" spans="1:4">
      <c r="A22" s="4" t="s">
        <v>29</v>
      </c>
      <c r="B22" s="5"/>
      <c r="C22" s="6" t="s">
        <v>4</v>
      </c>
      <c r="D22" s="11">
        <v>2</v>
      </c>
    </row>
    <row r="23" spans="1:4" ht="30">
      <c r="A23" s="4" t="s">
        <v>126</v>
      </c>
      <c r="B23" s="5"/>
      <c r="C23" s="6" t="s">
        <v>4</v>
      </c>
      <c r="D23" s="11">
        <v>1</v>
      </c>
    </row>
    <row r="24" spans="1:4" ht="30">
      <c r="A24" s="4" t="s">
        <v>119</v>
      </c>
      <c r="B24" s="6"/>
      <c r="C24" s="6" t="s">
        <v>4</v>
      </c>
      <c r="D24" s="11">
        <v>1</v>
      </c>
    </row>
    <row r="25" spans="1:4">
      <c r="A25" s="4" t="s">
        <v>120</v>
      </c>
      <c r="B25" s="6"/>
      <c r="C25" s="6" t="s">
        <v>4</v>
      </c>
      <c r="D25" s="11">
        <v>1</v>
      </c>
    </row>
    <row r="26" spans="1:4" ht="30">
      <c r="A26" s="15" t="s">
        <v>128</v>
      </c>
      <c r="B26" s="16"/>
      <c r="C26" s="16" t="s">
        <v>10</v>
      </c>
      <c r="D26" s="17">
        <v>2</v>
      </c>
    </row>
    <row r="27" spans="1:4" ht="30">
      <c r="A27" s="15" t="s">
        <v>129</v>
      </c>
      <c r="B27" s="16"/>
      <c r="C27" s="16" t="s">
        <v>10</v>
      </c>
      <c r="D27" s="17">
        <v>1</v>
      </c>
    </row>
    <row r="28" spans="1:4" ht="30" customHeight="1" thickBot="1">
      <c r="A28" s="13" t="s">
        <v>122</v>
      </c>
      <c r="B28" s="14"/>
      <c r="C28" s="14"/>
      <c r="D28" s="12">
        <f>SUM(D3:D27)</f>
        <v>96</v>
      </c>
    </row>
  </sheetData>
  <mergeCells count="1">
    <mergeCell ref="A1:D1"/>
  </mergeCells>
  <pageMargins left="0.7" right="0.7" top="0.75" bottom="0.75" header="0.3" footer="0.3"/>
  <pageSetup paperSize="9" scale="92" fitToWidth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87589-8976-4AA6-A34E-358292AA8560}">
  <sheetPr>
    <pageSetUpPr fitToPage="1"/>
  </sheetPr>
  <dimension ref="A1:I80"/>
  <sheetViews>
    <sheetView tabSelected="1" topLeftCell="A68" zoomScaleNormal="100" workbookViewId="0">
      <selection activeCell="A26" sqref="A26:I26"/>
    </sheetView>
  </sheetViews>
  <sheetFormatPr defaultRowHeight="12.75"/>
  <cols>
    <col min="1" max="1" width="14.7109375" style="78" customWidth="1"/>
    <col min="2" max="2" width="12.42578125" style="78" customWidth="1"/>
    <col min="3" max="3" width="37.5703125" style="78" customWidth="1"/>
    <col min="4" max="4" width="10.42578125" style="78" customWidth="1"/>
    <col min="5" max="6" width="9.140625" style="78"/>
    <col min="7" max="7" width="7.85546875" style="78" customWidth="1"/>
    <col min="8" max="8" width="14.42578125" style="78" customWidth="1"/>
    <col min="9" max="9" width="14.85546875" style="78" customWidth="1"/>
    <col min="10" max="16384" width="9.140625" style="78"/>
  </cols>
  <sheetData>
    <row r="1" spans="1:9" s="61" customFormat="1" ht="32.25" customHeight="1">
      <c r="A1" s="150" t="s">
        <v>33</v>
      </c>
      <c r="B1" s="151"/>
      <c r="C1" s="151"/>
      <c r="D1" s="151"/>
      <c r="E1" s="151"/>
      <c r="F1" s="151"/>
      <c r="G1" s="151"/>
      <c r="H1" s="151"/>
      <c r="I1" s="151"/>
    </row>
    <row r="2" spans="1:9" s="61" customFormat="1" ht="21">
      <c r="A2" s="148" t="s">
        <v>34</v>
      </c>
      <c r="B2" s="148"/>
      <c r="C2" s="149"/>
      <c r="D2" s="149"/>
      <c r="E2" s="149"/>
      <c r="F2" s="149"/>
      <c r="G2" s="149"/>
      <c r="H2" s="149"/>
      <c r="I2" s="149"/>
    </row>
    <row r="3" spans="1:9" s="61" customFormat="1" ht="21">
      <c r="A3" s="148" t="s">
        <v>35</v>
      </c>
      <c r="B3" s="148"/>
      <c r="C3" s="149"/>
      <c r="D3" s="149"/>
      <c r="E3" s="149"/>
      <c r="F3" s="149"/>
      <c r="G3" s="149"/>
      <c r="H3" s="149"/>
      <c r="I3" s="149"/>
    </row>
    <row r="4" spans="1:9" s="61" customFormat="1" ht="21">
      <c r="A4" s="148" t="s">
        <v>36</v>
      </c>
      <c r="B4" s="148"/>
      <c r="C4" s="149"/>
      <c r="D4" s="149"/>
      <c r="E4" s="149"/>
      <c r="F4" s="149"/>
      <c r="G4" s="149"/>
      <c r="H4" s="149"/>
      <c r="I4" s="149"/>
    </row>
    <row r="5" spans="1:9" s="61" customFormat="1" ht="21">
      <c r="A5" s="148" t="s">
        <v>37</v>
      </c>
      <c r="B5" s="148"/>
      <c r="C5" s="149"/>
      <c r="D5" s="149"/>
      <c r="E5" s="149"/>
      <c r="F5" s="149"/>
      <c r="G5" s="149"/>
      <c r="H5" s="149"/>
      <c r="I5" s="149"/>
    </row>
    <row r="6" spans="1:9" s="61" customFormat="1" ht="32.25" customHeight="1">
      <c r="A6" s="152" t="s">
        <v>38</v>
      </c>
      <c r="B6" s="153"/>
      <c r="C6" s="153"/>
      <c r="D6" s="153"/>
      <c r="E6" s="153"/>
      <c r="F6" s="153"/>
      <c r="G6" s="153"/>
      <c r="H6" s="153"/>
      <c r="I6" s="153"/>
    </row>
    <row r="7" spans="1:9" s="61" customFormat="1" ht="23.25" customHeight="1">
      <c r="A7" s="154" t="s">
        <v>39</v>
      </c>
      <c r="B7" s="155"/>
      <c r="C7" s="155"/>
      <c r="D7" s="155"/>
      <c r="E7" s="155"/>
      <c r="F7" s="155"/>
      <c r="G7" s="155"/>
      <c r="H7" s="155"/>
      <c r="I7" s="155"/>
    </row>
    <row r="8" spans="1:9" s="61" customFormat="1" ht="30.75" customHeight="1">
      <c r="A8" s="156" t="s">
        <v>40</v>
      </c>
      <c r="B8" s="156"/>
      <c r="C8" s="156"/>
      <c r="D8" s="157"/>
      <c r="E8" s="157"/>
      <c r="F8" s="157"/>
      <c r="G8" s="157"/>
      <c r="H8" s="157"/>
      <c r="I8" s="157"/>
    </row>
    <row r="9" spans="1:9" s="61" customFormat="1" ht="25.5">
      <c r="A9" s="79" t="s">
        <v>41</v>
      </c>
      <c r="B9" s="79" t="s">
        <v>42</v>
      </c>
      <c r="C9" s="79" t="s">
        <v>43</v>
      </c>
      <c r="D9" s="79" t="s">
        <v>44</v>
      </c>
      <c r="E9" s="80" t="s">
        <v>45</v>
      </c>
      <c r="F9" s="80" t="s">
        <v>46</v>
      </c>
      <c r="G9" s="80" t="s">
        <v>47</v>
      </c>
      <c r="H9" s="80" t="s">
        <v>48</v>
      </c>
      <c r="I9" s="80" t="s">
        <v>49</v>
      </c>
    </row>
    <row r="10" spans="1:9" s="61" customFormat="1" ht="25.5">
      <c r="A10" s="62">
        <v>1</v>
      </c>
      <c r="B10" s="62" t="s">
        <v>50</v>
      </c>
      <c r="C10" s="63" t="s">
        <v>144</v>
      </c>
      <c r="D10" s="62" t="s">
        <v>51</v>
      </c>
      <c r="E10" s="64">
        <v>1</v>
      </c>
      <c r="F10" s="65">
        <v>0</v>
      </c>
      <c r="G10" s="64">
        <f>G71</f>
        <v>96</v>
      </c>
      <c r="H10" s="66">
        <f>F10*G10</f>
        <v>0</v>
      </c>
      <c r="I10" s="66">
        <f>H10*1.21</f>
        <v>0</v>
      </c>
    </row>
    <row r="11" spans="1:9" s="61" customFormat="1" ht="24" customHeight="1">
      <c r="A11" s="62">
        <v>2</v>
      </c>
      <c r="B11" s="62" t="s">
        <v>52</v>
      </c>
      <c r="C11" s="63" t="s">
        <v>133</v>
      </c>
      <c r="D11" s="62" t="s">
        <v>51</v>
      </c>
      <c r="E11" s="64">
        <f>E10</f>
        <v>1</v>
      </c>
      <c r="F11" s="65">
        <v>0</v>
      </c>
      <c r="G11" s="64">
        <f>G71</f>
        <v>96</v>
      </c>
      <c r="H11" s="66">
        <f t="shared" ref="H11:H21" si="0">F11*G11</f>
        <v>0</v>
      </c>
      <c r="I11" s="66">
        <f t="shared" ref="I11:I22" si="1">H11*1.21</f>
        <v>0</v>
      </c>
    </row>
    <row r="12" spans="1:9" s="61" customFormat="1" ht="38.25">
      <c r="A12" s="62">
        <v>3</v>
      </c>
      <c r="B12" s="62"/>
      <c r="C12" s="67" t="s">
        <v>53</v>
      </c>
      <c r="D12" s="62" t="s">
        <v>54</v>
      </c>
      <c r="E12" s="64">
        <v>1</v>
      </c>
      <c r="F12" s="65">
        <v>0</v>
      </c>
      <c r="G12" s="64">
        <f>G71</f>
        <v>96</v>
      </c>
      <c r="H12" s="66">
        <f t="shared" si="0"/>
        <v>0</v>
      </c>
      <c r="I12" s="66">
        <f t="shared" si="1"/>
        <v>0</v>
      </c>
    </row>
    <row r="13" spans="1:9" s="61" customFormat="1" ht="38.25">
      <c r="A13" s="62">
        <v>4</v>
      </c>
      <c r="B13" s="62" t="s">
        <v>55</v>
      </c>
      <c r="C13" s="63" t="s">
        <v>145</v>
      </c>
      <c r="D13" s="62" t="s">
        <v>56</v>
      </c>
      <c r="E13" s="62">
        <v>1</v>
      </c>
      <c r="F13" s="65">
        <v>0</v>
      </c>
      <c r="G13" s="64">
        <f>G71</f>
        <v>96</v>
      </c>
      <c r="H13" s="66">
        <f t="shared" si="0"/>
        <v>0</v>
      </c>
      <c r="I13" s="66">
        <f t="shared" si="1"/>
        <v>0</v>
      </c>
    </row>
    <row r="14" spans="1:9" s="61" customFormat="1" ht="51">
      <c r="A14" s="62">
        <v>5</v>
      </c>
      <c r="B14" s="62" t="s">
        <v>57</v>
      </c>
      <c r="C14" s="63" t="s">
        <v>134</v>
      </c>
      <c r="D14" s="62" t="s">
        <v>51</v>
      </c>
      <c r="E14" s="64">
        <v>1</v>
      </c>
      <c r="F14" s="65">
        <v>0</v>
      </c>
      <c r="G14" s="64">
        <f>G71</f>
        <v>96</v>
      </c>
      <c r="H14" s="66">
        <f t="shared" si="0"/>
        <v>0</v>
      </c>
      <c r="I14" s="66">
        <f t="shared" si="1"/>
        <v>0</v>
      </c>
    </row>
    <row r="15" spans="1:9" s="61" customFormat="1" ht="38.25">
      <c r="A15" s="62">
        <v>8</v>
      </c>
      <c r="B15" s="68" t="s">
        <v>58</v>
      </c>
      <c r="C15" s="67" t="s">
        <v>135</v>
      </c>
      <c r="D15" s="69" t="s">
        <v>51</v>
      </c>
      <c r="E15" s="69">
        <v>1</v>
      </c>
      <c r="F15" s="65">
        <v>0</v>
      </c>
      <c r="G15" s="64">
        <f>G71</f>
        <v>96</v>
      </c>
      <c r="H15" s="66">
        <f t="shared" si="0"/>
        <v>0</v>
      </c>
      <c r="I15" s="66">
        <f t="shared" si="1"/>
        <v>0</v>
      </c>
    </row>
    <row r="16" spans="1:9" s="61" customFormat="1" ht="38.25">
      <c r="A16" s="62">
        <v>9</v>
      </c>
      <c r="B16" s="62" t="s">
        <v>59</v>
      </c>
      <c r="C16" s="63" t="s">
        <v>60</v>
      </c>
      <c r="D16" s="62" t="s">
        <v>51</v>
      </c>
      <c r="E16" s="64">
        <f>E10</f>
        <v>1</v>
      </c>
      <c r="F16" s="65">
        <v>0</v>
      </c>
      <c r="G16" s="64">
        <f>G71</f>
        <v>96</v>
      </c>
      <c r="H16" s="66">
        <f t="shared" si="0"/>
        <v>0</v>
      </c>
      <c r="I16" s="66">
        <f t="shared" si="1"/>
        <v>0</v>
      </c>
    </row>
    <row r="17" spans="1:9" s="61" customFormat="1" ht="36" customHeight="1">
      <c r="A17" s="62">
        <v>10</v>
      </c>
      <c r="B17" s="62" t="s">
        <v>61</v>
      </c>
      <c r="C17" s="63" t="s">
        <v>136</v>
      </c>
      <c r="D17" s="62" t="s">
        <v>201</v>
      </c>
      <c r="E17" s="62">
        <f>E11</f>
        <v>1</v>
      </c>
      <c r="F17" s="65">
        <v>0</v>
      </c>
      <c r="G17" s="64">
        <f>G71</f>
        <v>96</v>
      </c>
      <c r="H17" s="66">
        <f t="shared" si="0"/>
        <v>0</v>
      </c>
      <c r="I17" s="66">
        <f t="shared" si="1"/>
        <v>0</v>
      </c>
    </row>
    <row r="18" spans="1:9" s="61" customFormat="1" ht="41.25" customHeight="1">
      <c r="A18" s="62">
        <v>11</v>
      </c>
      <c r="B18" s="62"/>
      <c r="C18" s="67" t="s">
        <v>137</v>
      </c>
      <c r="D18" s="69" t="s">
        <v>51</v>
      </c>
      <c r="E18" s="69">
        <v>1</v>
      </c>
      <c r="F18" s="65">
        <v>0</v>
      </c>
      <c r="G18" s="64">
        <f>G71</f>
        <v>96</v>
      </c>
      <c r="H18" s="66">
        <f t="shared" si="0"/>
        <v>0</v>
      </c>
      <c r="I18" s="66">
        <f t="shared" si="1"/>
        <v>0</v>
      </c>
    </row>
    <row r="19" spans="1:9" s="61" customFormat="1" ht="19.5" customHeight="1">
      <c r="A19" s="62">
        <v>12</v>
      </c>
      <c r="B19" s="62" t="s">
        <v>62</v>
      </c>
      <c r="C19" s="63" t="s">
        <v>202</v>
      </c>
      <c r="D19" s="62" t="s">
        <v>203</v>
      </c>
      <c r="E19" s="62">
        <f>E11*0.1</f>
        <v>0.1</v>
      </c>
      <c r="F19" s="65">
        <v>0</v>
      </c>
      <c r="G19" s="62">
        <f>E19*G71</f>
        <v>9.6000000000000014</v>
      </c>
      <c r="H19" s="66">
        <f t="shared" si="0"/>
        <v>0</v>
      </c>
      <c r="I19" s="66">
        <f t="shared" si="1"/>
        <v>0</v>
      </c>
    </row>
    <row r="20" spans="1:9" s="61" customFormat="1" ht="21.75" customHeight="1">
      <c r="A20" s="62">
        <v>13</v>
      </c>
      <c r="B20" s="70" t="s">
        <v>63</v>
      </c>
      <c r="C20" s="71" t="s">
        <v>64</v>
      </c>
      <c r="D20" s="70" t="s">
        <v>203</v>
      </c>
      <c r="E20" s="70">
        <f>E19</f>
        <v>0.1</v>
      </c>
      <c r="F20" s="65">
        <v>0</v>
      </c>
      <c r="G20" s="70">
        <f>G71</f>
        <v>96</v>
      </c>
      <c r="H20" s="66">
        <f>F20*G20</f>
        <v>0</v>
      </c>
      <c r="I20" s="66">
        <f t="shared" si="1"/>
        <v>0</v>
      </c>
    </row>
    <row r="21" spans="1:9" s="61" customFormat="1" ht="24.75" customHeight="1">
      <c r="A21" s="62">
        <v>14</v>
      </c>
      <c r="B21" s="70" t="s">
        <v>65</v>
      </c>
      <c r="C21" s="71" t="s">
        <v>66</v>
      </c>
      <c r="D21" s="70" t="s">
        <v>203</v>
      </c>
      <c r="E21" s="70">
        <f>E18</f>
        <v>1</v>
      </c>
      <c r="F21" s="65">
        <v>0</v>
      </c>
      <c r="G21" s="70">
        <f>G71</f>
        <v>96</v>
      </c>
      <c r="H21" s="66">
        <v>0</v>
      </c>
      <c r="I21" s="66">
        <f t="shared" si="1"/>
        <v>0</v>
      </c>
    </row>
    <row r="22" spans="1:9" s="61" customFormat="1" ht="30" customHeight="1">
      <c r="A22" s="86"/>
      <c r="B22" s="86"/>
      <c r="C22" s="87" t="s">
        <v>67</v>
      </c>
      <c r="D22" s="86"/>
      <c r="E22" s="86"/>
      <c r="F22" s="88">
        <f>SUM(F10:F21)</f>
        <v>0</v>
      </c>
      <c r="G22" s="86"/>
      <c r="H22" s="89">
        <f>SUM(H10:H21)</f>
        <v>0</v>
      </c>
      <c r="I22" s="89">
        <f t="shared" si="1"/>
        <v>0</v>
      </c>
    </row>
    <row r="23" spans="1:9" s="61" customFormat="1" ht="26.25" customHeight="1">
      <c r="A23" s="137" t="s">
        <v>68</v>
      </c>
      <c r="B23" s="137"/>
      <c r="C23" s="137"/>
      <c r="D23" s="137"/>
      <c r="E23" s="137"/>
      <c r="F23" s="137"/>
      <c r="G23" s="137"/>
      <c r="H23" s="137"/>
      <c r="I23" s="137"/>
    </row>
    <row r="24" spans="1:9" s="61" customFormat="1" ht="28.5" customHeight="1">
      <c r="A24" s="138" t="s">
        <v>69</v>
      </c>
      <c r="B24" s="139"/>
      <c r="C24" s="139"/>
      <c r="D24" s="139"/>
      <c r="E24" s="139"/>
      <c r="F24" s="139"/>
      <c r="G24" s="140"/>
      <c r="H24" s="81" t="s">
        <v>70</v>
      </c>
      <c r="I24" s="82" t="s">
        <v>49</v>
      </c>
    </row>
    <row r="25" spans="1:9" s="61" customFormat="1" ht="25.5">
      <c r="A25" s="84">
        <v>344</v>
      </c>
      <c r="B25" s="84" t="s">
        <v>71</v>
      </c>
      <c r="C25" s="85" t="s">
        <v>72</v>
      </c>
      <c r="D25" s="84" t="s">
        <v>73</v>
      </c>
      <c r="E25" s="84">
        <v>1</v>
      </c>
      <c r="F25" s="84" t="s">
        <v>74</v>
      </c>
      <c r="G25" s="84" t="s">
        <v>74</v>
      </c>
      <c r="H25" s="112">
        <v>0</v>
      </c>
      <c r="I25" s="112">
        <f>H25*1.21</f>
        <v>0</v>
      </c>
    </row>
    <row r="26" spans="1:9" s="61" customFormat="1" ht="28.5" customHeight="1">
      <c r="A26" s="141" t="s">
        <v>75</v>
      </c>
      <c r="B26" s="142"/>
      <c r="C26" s="142"/>
      <c r="D26" s="142"/>
      <c r="E26" s="142"/>
      <c r="F26" s="142"/>
      <c r="G26" s="142"/>
      <c r="H26" s="142"/>
      <c r="I26" s="142"/>
    </row>
    <row r="27" spans="1:9" s="61" customFormat="1" ht="25.5">
      <c r="A27" s="143" t="s">
        <v>76</v>
      </c>
      <c r="B27" s="144"/>
      <c r="C27" s="79"/>
      <c r="D27" s="79" t="s">
        <v>77</v>
      </c>
      <c r="E27" s="80" t="s">
        <v>78</v>
      </c>
      <c r="F27" s="80" t="s">
        <v>79</v>
      </c>
      <c r="G27" s="80" t="s">
        <v>47</v>
      </c>
      <c r="H27" s="80" t="s">
        <v>70</v>
      </c>
      <c r="I27" s="83" t="s">
        <v>49</v>
      </c>
    </row>
    <row r="28" spans="1:9" s="61" customFormat="1" ht="60">
      <c r="A28" s="128" t="s">
        <v>156</v>
      </c>
      <c r="B28" s="72" t="s">
        <v>173</v>
      </c>
      <c r="C28" s="73" t="s">
        <v>143</v>
      </c>
      <c r="D28" s="74" t="s">
        <v>4</v>
      </c>
      <c r="E28" s="75">
        <v>1</v>
      </c>
      <c r="F28" s="75">
        <v>0</v>
      </c>
      <c r="G28" s="72">
        <v>5</v>
      </c>
      <c r="H28" s="113">
        <f>F28*G28</f>
        <v>0</v>
      </c>
      <c r="I28" s="114">
        <f>H28*1.21</f>
        <v>0</v>
      </c>
    </row>
    <row r="29" spans="1:9" s="61" customFormat="1" ht="45">
      <c r="A29" s="128"/>
      <c r="B29" s="72" t="s">
        <v>174</v>
      </c>
      <c r="C29" s="73" t="s">
        <v>5</v>
      </c>
      <c r="D29" s="74" t="s">
        <v>4</v>
      </c>
      <c r="E29" s="75">
        <v>1</v>
      </c>
      <c r="F29" s="75">
        <v>0</v>
      </c>
      <c r="G29" s="72">
        <v>7</v>
      </c>
      <c r="H29" s="113">
        <f t="shared" ref="H29:H61" si="2">F29*G29</f>
        <v>0</v>
      </c>
      <c r="I29" s="114">
        <f t="shared" ref="I29:I61" si="3">H29*1.21</f>
        <v>0</v>
      </c>
    </row>
    <row r="30" spans="1:9" s="61" customFormat="1" ht="15">
      <c r="A30" s="128" t="s">
        <v>157</v>
      </c>
      <c r="B30" s="72" t="s">
        <v>175</v>
      </c>
      <c r="C30" s="73" t="s">
        <v>146</v>
      </c>
      <c r="D30" s="74" t="s">
        <v>4</v>
      </c>
      <c r="E30" s="75">
        <v>1</v>
      </c>
      <c r="F30" s="75">
        <v>0</v>
      </c>
      <c r="G30" s="72">
        <v>1</v>
      </c>
      <c r="H30" s="113">
        <f t="shared" si="2"/>
        <v>0</v>
      </c>
      <c r="I30" s="114">
        <f t="shared" si="3"/>
        <v>0</v>
      </c>
    </row>
    <row r="31" spans="1:9" s="61" customFormat="1" ht="15">
      <c r="A31" s="128"/>
      <c r="B31" s="72" t="s">
        <v>175</v>
      </c>
      <c r="C31" s="73" t="s">
        <v>6</v>
      </c>
      <c r="D31" s="72" t="s">
        <v>7</v>
      </c>
      <c r="E31" s="75">
        <v>1</v>
      </c>
      <c r="F31" s="75">
        <v>0</v>
      </c>
      <c r="G31" s="72">
        <v>1</v>
      </c>
      <c r="H31" s="113">
        <f t="shared" si="2"/>
        <v>0</v>
      </c>
      <c r="I31" s="114">
        <f t="shared" si="3"/>
        <v>0</v>
      </c>
    </row>
    <row r="32" spans="1:9" s="61" customFormat="1" ht="30">
      <c r="A32" s="128"/>
      <c r="B32" s="72" t="s">
        <v>175</v>
      </c>
      <c r="C32" s="73" t="s">
        <v>139</v>
      </c>
      <c r="D32" s="72" t="s">
        <v>10</v>
      </c>
      <c r="E32" s="75">
        <v>1</v>
      </c>
      <c r="F32" s="75">
        <v>0</v>
      </c>
      <c r="G32" s="72">
        <v>1</v>
      </c>
      <c r="H32" s="113">
        <f t="shared" si="2"/>
        <v>0</v>
      </c>
      <c r="I32" s="114">
        <f t="shared" si="3"/>
        <v>0</v>
      </c>
    </row>
    <row r="33" spans="1:9" s="61" customFormat="1" ht="15">
      <c r="A33" s="128"/>
      <c r="B33" s="72" t="s">
        <v>175</v>
      </c>
      <c r="C33" s="73" t="s">
        <v>140</v>
      </c>
      <c r="D33" s="72" t="s">
        <v>10</v>
      </c>
      <c r="E33" s="75">
        <v>1</v>
      </c>
      <c r="F33" s="75">
        <v>0</v>
      </c>
      <c r="G33" s="72">
        <v>1</v>
      </c>
      <c r="H33" s="113">
        <f t="shared" si="2"/>
        <v>0</v>
      </c>
      <c r="I33" s="114">
        <f t="shared" si="3"/>
        <v>0</v>
      </c>
    </row>
    <row r="34" spans="1:9" s="61" customFormat="1" ht="45">
      <c r="A34" s="128" t="s">
        <v>158</v>
      </c>
      <c r="B34" s="72" t="s">
        <v>176</v>
      </c>
      <c r="C34" s="73" t="s">
        <v>141</v>
      </c>
      <c r="D34" s="74" t="s">
        <v>4</v>
      </c>
      <c r="E34" s="75">
        <v>1</v>
      </c>
      <c r="F34" s="75">
        <v>0</v>
      </c>
      <c r="G34" s="72">
        <v>3</v>
      </c>
      <c r="H34" s="113">
        <f t="shared" si="2"/>
        <v>0</v>
      </c>
      <c r="I34" s="114">
        <f t="shared" si="3"/>
        <v>0</v>
      </c>
    </row>
    <row r="35" spans="1:9" s="61" customFormat="1" ht="45">
      <c r="A35" s="128"/>
      <c r="B35" s="72" t="s">
        <v>176</v>
      </c>
      <c r="C35" s="73" t="s">
        <v>142</v>
      </c>
      <c r="D35" s="74" t="s">
        <v>4</v>
      </c>
      <c r="E35" s="75">
        <v>1</v>
      </c>
      <c r="F35" s="75">
        <v>0</v>
      </c>
      <c r="G35" s="72">
        <v>2</v>
      </c>
      <c r="H35" s="113">
        <f t="shared" si="2"/>
        <v>0</v>
      </c>
      <c r="I35" s="114">
        <f t="shared" si="3"/>
        <v>0</v>
      </c>
    </row>
    <row r="36" spans="1:9" s="61" customFormat="1" ht="45">
      <c r="A36" s="72" t="s">
        <v>159</v>
      </c>
      <c r="B36" s="72" t="s">
        <v>178</v>
      </c>
      <c r="C36" s="73" t="s">
        <v>140</v>
      </c>
      <c r="D36" s="74" t="s">
        <v>10</v>
      </c>
      <c r="E36" s="75">
        <v>1</v>
      </c>
      <c r="F36" s="75">
        <v>0</v>
      </c>
      <c r="G36" s="72">
        <v>2</v>
      </c>
      <c r="H36" s="113">
        <f t="shared" si="2"/>
        <v>0</v>
      </c>
      <c r="I36" s="114">
        <f t="shared" si="3"/>
        <v>0</v>
      </c>
    </row>
    <row r="37" spans="1:9" s="61" customFormat="1" ht="28.5" customHeight="1">
      <c r="A37" s="141" t="s">
        <v>75</v>
      </c>
      <c r="B37" s="142"/>
      <c r="C37" s="142"/>
      <c r="D37" s="142"/>
      <c r="E37" s="142"/>
      <c r="F37" s="142"/>
      <c r="G37" s="142"/>
      <c r="H37" s="142"/>
      <c r="I37" s="142"/>
    </row>
    <row r="38" spans="1:9" s="61" customFormat="1" ht="25.5">
      <c r="A38" s="143" t="s">
        <v>76</v>
      </c>
      <c r="B38" s="144"/>
      <c r="C38" s="79"/>
      <c r="D38" s="79" t="s">
        <v>77</v>
      </c>
      <c r="E38" s="80" t="s">
        <v>78</v>
      </c>
      <c r="F38" s="80" t="s">
        <v>79</v>
      </c>
      <c r="G38" s="80" t="s">
        <v>47</v>
      </c>
      <c r="H38" s="80" t="s">
        <v>70</v>
      </c>
      <c r="I38" s="83" t="s">
        <v>49</v>
      </c>
    </row>
    <row r="39" spans="1:9" s="61" customFormat="1" ht="75">
      <c r="A39" s="72" t="s">
        <v>160</v>
      </c>
      <c r="B39" s="72" t="s">
        <v>177</v>
      </c>
      <c r="C39" s="73" t="s">
        <v>140</v>
      </c>
      <c r="D39" s="74" t="s">
        <v>10</v>
      </c>
      <c r="E39" s="75">
        <v>1</v>
      </c>
      <c r="F39" s="75">
        <v>0</v>
      </c>
      <c r="G39" s="72">
        <v>2</v>
      </c>
      <c r="H39" s="113">
        <f t="shared" si="2"/>
        <v>0</v>
      </c>
      <c r="I39" s="114">
        <f t="shared" si="3"/>
        <v>0</v>
      </c>
    </row>
    <row r="40" spans="1:9" s="61" customFormat="1" ht="75">
      <c r="A40" s="72" t="s">
        <v>160</v>
      </c>
      <c r="B40" s="72" t="s">
        <v>179</v>
      </c>
      <c r="C40" s="73" t="s">
        <v>147</v>
      </c>
      <c r="D40" s="72" t="s">
        <v>10</v>
      </c>
      <c r="E40" s="75">
        <v>1</v>
      </c>
      <c r="F40" s="75">
        <v>0</v>
      </c>
      <c r="G40" s="72">
        <v>1</v>
      </c>
      <c r="H40" s="113">
        <f t="shared" si="2"/>
        <v>0</v>
      </c>
      <c r="I40" s="114">
        <f t="shared" si="3"/>
        <v>0</v>
      </c>
    </row>
    <row r="41" spans="1:9" s="61" customFormat="1" ht="45">
      <c r="A41" s="72" t="s">
        <v>160</v>
      </c>
      <c r="B41" s="72" t="s">
        <v>180</v>
      </c>
      <c r="C41" s="73" t="s">
        <v>13</v>
      </c>
      <c r="D41" s="74" t="s">
        <v>4</v>
      </c>
      <c r="E41" s="75">
        <v>1</v>
      </c>
      <c r="F41" s="75">
        <v>0</v>
      </c>
      <c r="G41" s="72">
        <v>1</v>
      </c>
      <c r="H41" s="113">
        <f t="shared" si="2"/>
        <v>0</v>
      </c>
      <c r="I41" s="114">
        <f t="shared" si="3"/>
        <v>0</v>
      </c>
    </row>
    <row r="42" spans="1:9" s="61" customFormat="1" ht="60">
      <c r="A42" s="72" t="s">
        <v>161</v>
      </c>
      <c r="B42" s="72" t="s">
        <v>14</v>
      </c>
      <c r="C42" s="73" t="s">
        <v>140</v>
      </c>
      <c r="D42" s="74" t="s">
        <v>10</v>
      </c>
      <c r="E42" s="75">
        <v>1</v>
      </c>
      <c r="F42" s="75">
        <v>0</v>
      </c>
      <c r="G42" s="72">
        <v>6</v>
      </c>
      <c r="H42" s="113">
        <f t="shared" si="2"/>
        <v>0</v>
      </c>
      <c r="I42" s="114">
        <f t="shared" si="3"/>
        <v>0</v>
      </c>
    </row>
    <row r="43" spans="1:9" s="61" customFormat="1" ht="60">
      <c r="A43" s="72" t="s">
        <v>162</v>
      </c>
      <c r="B43" s="72" t="s">
        <v>16</v>
      </c>
      <c r="C43" s="73" t="s">
        <v>17</v>
      </c>
      <c r="D43" s="72" t="s">
        <v>10</v>
      </c>
      <c r="E43" s="75">
        <v>1</v>
      </c>
      <c r="F43" s="75">
        <v>0</v>
      </c>
      <c r="G43" s="72">
        <v>2</v>
      </c>
      <c r="H43" s="113">
        <f t="shared" si="2"/>
        <v>0</v>
      </c>
      <c r="I43" s="114">
        <f t="shared" si="3"/>
        <v>0</v>
      </c>
    </row>
    <row r="44" spans="1:9" s="61" customFormat="1" ht="105">
      <c r="A44" s="72" t="s">
        <v>163</v>
      </c>
      <c r="B44" s="72" t="s">
        <v>181</v>
      </c>
      <c r="C44" s="73" t="s">
        <v>148</v>
      </c>
      <c r="D44" s="74" t="s">
        <v>4</v>
      </c>
      <c r="E44" s="75">
        <v>1</v>
      </c>
      <c r="F44" s="75">
        <v>0</v>
      </c>
      <c r="G44" s="72">
        <v>2</v>
      </c>
      <c r="H44" s="113">
        <f t="shared" si="2"/>
        <v>0</v>
      </c>
      <c r="I44" s="114">
        <f t="shared" si="3"/>
        <v>0</v>
      </c>
    </row>
    <row r="45" spans="1:9" s="61" customFormat="1" ht="45">
      <c r="A45" s="72" t="s">
        <v>164</v>
      </c>
      <c r="B45" s="72" t="s">
        <v>19</v>
      </c>
      <c r="C45" s="73" t="s">
        <v>20</v>
      </c>
      <c r="D45" s="72" t="s">
        <v>10</v>
      </c>
      <c r="E45" s="75">
        <v>1</v>
      </c>
      <c r="F45" s="75">
        <v>0</v>
      </c>
      <c r="G45" s="72">
        <v>1</v>
      </c>
      <c r="H45" s="113">
        <f t="shared" si="2"/>
        <v>0</v>
      </c>
      <c r="I45" s="114">
        <f t="shared" si="3"/>
        <v>0</v>
      </c>
    </row>
    <row r="46" spans="1:9" s="61" customFormat="1" ht="45">
      <c r="A46" s="72" t="s">
        <v>165</v>
      </c>
      <c r="B46" s="72" t="s">
        <v>182</v>
      </c>
      <c r="C46" s="73" t="s">
        <v>21</v>
      </c>
      <c r="D46" s="72" t="s">
        <v>22</v>
      </c>
      <c r="E46" s="75">
        <v>1</v>
      </c>
      <c r="F46" s="75">
        <v>0</v>
      </c>
      <c r="G46" s="72">
        <v>1</v>
      </c>
      <c r="H46" s="113">
        <f t="shared" si="2"/>
        <v>0</v>
      </c>
      <c r="I46" s="114">
        <f t="shared" si="3"/>
        <v>0</v>
      </c>
    </row>
    <row r="47" spans="1:9" s="61" customFormat="1" ht="45">
      <c r="A47" s="128" t="s">
        <v>165</v>
      </c>
      <c r="B47" s="72" t="s">
        <v>182</v>
      </c>
      <c r="C47" s="73" t="s">
        <v>23</v>
      </c>
      <c r="D47" s="74" t="s">
        <v>4</v>
      </c>
      <c r="E47" s="75">
        <v>1</v>
      </c>
      <c r="F47" s="75">
        <v>0</v>
      </c>
      <c r="G47" s="72">
        <v>2</v>
      </c>
      <c r="H47" s="113">
        <f t="shared" si="2"/>
        <v>0</v>
      </c>
      <c r="I47" s="114">
        <f t="shared" si="3"/>
        <v>0</v>
      </c>
    </row>
    <row r="48" spans="1:9" s="61" customFormat="1" ht="15">
      <c r="A48" s="128"/>
      <c r="B48" s="128" t="s">
        <v>182</v>
      </c>
      <c r="C48" s="73" t="s">
        <v>141</v>
      </c>
      <c r="D48" s="74" t="s">
        <v>4</v>
      </c>
      <c r="E48" s="75">
        <v>1</v>
      </c>
      <c r="F48" s="75">
        <v>0</v>
      </c>
      <c r="G48" s="72">
        <v>3</v>
      </c>
      <c r="H48" s="113">
        <f t="shared" si="2"/>
        <v>0</v>
      </c>
      <c r="I48" s="114">
        <f t="shared" si="3"/>
        <v>0</v>
      </c>
    </row>
    <row r="49" spans="1:9" s="61" customFormat="1" ht="15">
      <c r="A49" s="128"/>
      <c r="B49" s="128"/>
      <c r="C49" s="73" t="s">
        <v>130</v>
      </c>
      <c r="D49" s="74" t="s">
        <v>4</v>
      </c>
      <c r="E49" s="75">
        <v>1</v>
      </c>
      <c r="F49" s="75">
        <v>0</v>
      </c>
      <c r="G49" s="72">
        <v>2</v>
      </c>
      <c r="H49" s="113">
        <f t="shared" ref="H49" si="4">F49*G49</f>
        <v>0</v>
      </c>
      <c r="I49" s="114">
        <f t="shared" ref="I49" si="5">H49*1.21</f>
        <v>0</v>
      </c>
    </row>
    <row r="50" spans="1:9" s="61" customFormat="1" ht="15">
      <c r="A50" s="128"/>
      <c r="B50" s="128"/>
      <c r="C50" s="73" t="s">
        <v>131</v>
      </c>
      <c r="D50" s="74" t="s">
        <v>4</v>
      </c>
      <c r="E50" s="75">
        <v>1</v>
      </c>
      <c r="F50" s="75">
        <v>0</v>
      </c>
      <c r="G50" s="72">
        <v>5</v>
      </c>
      <c r="H50" s="113">
        <f t="shared" si="2"/>
        <v>0</v>
      </c>
      <c r="I50" s="114">
        <f t="shared" si="3"/>
        <v>0</v>
      </c>
    </row>
    <row r="51" spans="1:9" s="61" customFormat="1" ht="60">
      <c r="A51" s="72" t="s">
        <v>24</v>
      </c>
      <c r="B51" s="72" t="s">
        <v>183</v>
      </c>
      <c r="C51" s="73" t="s">
        <v>149</v>
      </c>
      <c r="D51" s="74" t="s">
        <v>4</v>
      </c>
      <c r="E51" s="75">
        <v>1</v>
      </c>
      <c r="F51" s="75">
        <v>0</v>
      </c>
      <c r="G51" s="72">
        <v>4</v>
      </c>
      <c r="H51" s="113">
        <f t="shared" si="2"/>
        <v>0</v>
      </c>
      <c r="I51" s="114">
        <f t="shared" si="3"/>
        <v>0</v>
      </c>
    </row>
    <row r="52" spans="1:9" s="61" customFormat="1" ht="30">
      <c r="A52" s="128" t="s">
        <v>15</v>
      </c>
      <c r="B52" s="72" t="s">
        <v>26</v>
      </c>
      <c r="C52" s="73" t="s">
        <v>27</v>
      </c>
      <c r="D52" s="74" t="s">
        <v>4</v>
      </c>
      <c r="E52" s="75">
        <v>1</v>
      </c>
      <c r="F52" s="75">
        <v>0</v>
      </c>
      <c r="G52" s="72">
        <v>2</v>
      </c>
      <c r="H52" s="113">
        <f t="shared" si="2"/>
        <v>0</v>
      </c>
      <c r="I52" s="114">
        <f t="shared" si="3"/>
        <v>0</v>
      </c>
    </row>
    <row r="53" spans="1:9" s="61" customFormat="1" ht="30">
      <c r="A53" s="128"/>
      <c r="B53" s="72" t="s">
        <v>26</v>
      </c>
      <c r="C53" s="73" t="s">
        <v>140</v>
      </c>
      <c r="D53" s="74" t="s">
        <v>10</v>
      </c>
      <c r="E53" s="75">
        <v>1</v>
      </c>
      <c r="F53" s="75">
        <v>0</v>
      </c>
      <c r="G53" s="72">
        <v>3</v>
      </c>
      <c r="H53" s="113">
        <f t="shared" si="2"/>
        <v>0</v>
      </c>
      <c r="I53" s="114">
        <f t="shared" si="3"/>
        <v>0</v>
      </c>
    </row>
    <row r="54" spans="1:9" s="61" customFormat="1" ht="30">
      <c r="A54" s="128"/>
      <c r="B54" s="72" t="s">
        <v>26</v>
      </c>
      <c r="C54" s="73" t="s">
        <v>28</v>
      </c>
      <c r="D54" s="74" t="s">
        <v>4</v>
      </c>
      <c r="E54" s="75">
        <v>1</v>
      </c>
      <c r="F54" s="75">
        <v>0</v>
      </c>
      <c r="G54" s="72">
        <v>1</v>
      </c>
      <c r="H54" s="113">
        <f t="shared" si="2"/>
        <v>0</v>
      </c>
      <c r="I54" s="114">
        <f t="shared" si="3"/>
        <v>0</v>
      </c>
    </row>
    <row r="55" spans="1:9" s="61" customFormat="1" ht="75">
      <c r="A55" s="128" t="s">
        <v>164</v>
      </c>
      <c r="B55" s="72" t="s">
        <v>184</v>
      </c>
      <c r="C55" s="73" t="s">
        <v>27</v>
      </c>
      <c r="D55" s="74" t="s">
        <v>4</v>
      </c>
      <c r="E55" s="75">
        <v>1</v>
      </c>
      <c r="F55" s="75">
        <v>0</v>
      </c>
      <c r="G55" s="72">
        <v>1</v>
      </c>
      <c r="H55" s="113">
        <f t="shared" si="2"/>
        <v>0</v>
      </c>
      <c r="I55" s="114">
        <f t="shared" si="3"/>
        <v>0</v>
      </c>
    </row>
    <row r="56" spans="1:9" s="61" customFormat="1" ht="75">
      <c r="A56" s="128"/>
      <c r="B56" s="72" t="s">
        <v>184</v>
      </c>
      <c r="C56" s="73" t="s">
        <v>29</v>
      </c>
      <c r="D56" s="74" t="s">
        <v>4</v>
      </c>
      <c r="E56" s="75">
        <v>1</v>
      </c>
      <c r="F56" s="75">
        <v>0</v>
      </c>
      <c r="G56" s="72">
        <v>2</v>
      </c>
      <c r="H56" s="113">
        <f t="shared" si="2"/>
        <v>0</v>
      </c>
      <c r="I56" s="114">
        <f t="shared" si="3"/>
        <v>0</v>
      </c>
    </row>
    <row r="57" spans="1:9" s="61" customFormat="1" ht="60">
      <c r="A57" s="72" t="s">
        <v>166</v>
      </c>
      <c r="B57" s="72" t="s">
        <v>30</v>
      </c>
      <c r="C57" s="73" t="s">
        <v>150</v>
      </c>
      <c r="D57" s="74" t="s">
        <v>4</v>
      </c>
      <c r="E57" s="75">
        <v>1</v>
      </c>
      <c r="F57" s="75">
        <v>0</v>
      </c>
      <c r="G57" s="72">
        <v>1</v>
      </c>
      <c r="H57" s="113">
        <f t="shared" si="2"/>
        <v>0</v>
      </c>
      <c r="I57" s="114">
        <f t="shared" si="3"/>
        <v>0</v>
      </c>
    </row>
    <row r="58" spans="1:9" s="61" customFormat="1" ht="90">
      <c r="A58" s="72" t="s">
        <v>167</v>
      </c>
      <c r="B58" s="72" t="s">
        <v>31</v>
      </c>
      <c r="C58" s="73" t="s">
        <v>155</v>
      </c>
      <c r="D58" s="74" t="s">
        <v>4</v>
      </c>
      <c r="E58" s="75">
        <v>1</v>
      </c>
      <c r="F58" s="75">
        <v>0</v>
      </c>
      <c r="G58" s="72">
        <v>2</v>
      </c>
      <c r="H58" s="113">
        <f t="shared" ref="H58" si="6">F58*G58</f>
        <v>0</v>
      </c>
      <c r="I58" s="114">
        <f t="shared" ref="I58" si="7">H58*1.21</f>
        <v>0</v>
      </c>
    </row>
    <row r="59" spans="1:9" s="61" customFormat="1" ht="28.5" customHeight="1">
      <c r="A59" s="141" t="s">
        <v>75</v>
      </c>
      <c r="B59" s="142"/>
      <c r="C59" s="142"/>
      <c r="D59" s="142"/>
      <c r="E59" s="142"/>
      <c r="F59" s="142"/>
      <c r="G59" s="142"/>
      <c r="H59" s="142"/>
      <c r="I59" s="142"/>
    </row>
    <row r="60" spans="1:9" s="61" customFormat="1" ht="25.5">
      <c r="A60" s="143" t="s">
        <v>76</v>
      </c>
      <c r="B60" s="144"/>
      <c r="C60" s="79"/>
      <c r="D60" s="79" t="s">
        <v>77</v>
      </c>
      <c r="E60" s="80" t="s">
        <v>78</v>
      </c>
      <c r="F60" s="80" t="s">
        <v>79</v>
      </c>
      <c r="G60" s="80" t="s">
        <v>47</v>
      </c>
      <c r="H60" s="80" t="s">
        <v>70</v>
      </c>
      <c r="I60" s="83" t="s">
        <v>49</v>
      </c>
    </row>
    <row r="61" spans="1:9" s="61" customFormat="1" ht="45">
      <c r="A61" s="72" t="s">
        <v>168</v>
      </c>
      <c r="B61" s="72" t="s">
        <v>118</v>
      </c>
      <c r="C61" s="73" t="s">
        <v>140</v>
      </c>
      <c r="D61" s="74" t="s">
        <v>10</v>
      </c>
      <c r="E61" s="75">
        <v>1</v>
      </c>
      <c r="F61" s="75">
        <v>0</v>
      </c>
      <c r="G61" s="72">
        <v>14</v>
      </c>
      <c r="H61" s="113">
        <f t="shared" si="2"/>
        <v>0</v>
      </c>
      <c r="I61" s="114">
        <f t="shared" si="3"/>
        <v>0</v>
      </c>
    </row>
    <row r="62" spans="1:9" s="61" customFormat="1" ht="60">
      <c r="A62" s="72" t="s">
        <v>169</v>
      </c>
      <c r="B62" s="72" t="s">
        <v>185</v>
      </c>
      <c r="C62" s="73" t="s">
        <v>139</v>
      </c>
      <c r="D62" s="72" t="s">
        <v>10</v>
      </c>
      <c r="E62" s="75">
        <v>1</v>
      </c>
      <c r="F62" s="75">
        <v>0</v>
      </c>
      <c r="G62" s="72">
        <v>1</v>
      </c>
      <c r="H62" s="113">
        <f t="shared" ref="H62:H70" si="8">F62*G62</f>
        <v>0</v>
      </c>
      <c r="I62" s="114">
        <f t="shared" ref="I62:I70" si="9">H62*1.21</f>
        <v>0</v>
      </c>
    </row>
    <row r="63" spans="1:9" s="61" customFormat="1" ht="45">
      <c r="A63" s="72" t="s">
        <v>170</v>
      </c>
      <c r="B63" s="72" t="s">
        <v>186</v>
      </c>
      <c r="C63" s="73" t="s">
        <v>154</v>
      </c>
      <c r="D63" s="74" t="s">
        <v>4</v>
      </c>
      <c r="E63" s="75">
        <v>1</v>
      </c>
      <c r="F63" s="75">
        <v>0</v>
      </c>
      <c r="G63" s="72">
        <v>1</v>
      </c>
      <c r="H63" s="113">
        <f t="shared" si="8"/>
        <v>0</v>
      </c>
      <c r="I63" s="114">
        <f t="shared" si="9"/>
        <v>0</v>
      </c>
    </row>
    <row r="64" spans="1:9" s="61" customFormat="1" ht="45">
      <c r="A64" s="72" t="s">
        <v>170</v>
      </c>
      <c r="B64" s="72" t="s">
        <v>187</v>
      </c>
      <c r="C64" s="73" t="s">
        <v>120</v>
      </c>
      <c r="D64" s="74" t="s">
        <v>4</v>
      </c>
      <c r="E64" s="75">
        <v>1</v>
      </c>
      <c r="F64" s="75">
        <v>0</v>
      </c>
      <c r="G64" s="72">
        <v>1</v>
      </c>
      <c r="H64" s="113">
        <f t="shared" si="8"/>
        <v>0</v>
      </c>
      <c r="I64" s="114">
        <f t="shared" si="9"/>
        <v>0</v>
      </c>
    </row>
    <row r="65" spans="1:9" s="61" customFormat="1" ht="45">
      <c r="A65" s="72" t="s">
        <v>170</v>
      </c>
      <c r="B65" s="72" t="s">
        <v>188</v>
      </c>
      <c r="C65" s="73" t="s">
        <v>153</v>
      </c>
      <c r="D65" s="74" t="s">
        <v>4</v>
      </c>
      <c r="E65" s="75">
        <v>1</v>
      </c>
      <c r="F65" s="75">
        <v>0</v>
      </c>
      <c r="G65" s="72">
        <v>1</v>
      </c>
      <c r="H65" s="113">
        <f t="shared" si="8"/>
        <v>0</v>
      </c>
      <c r="I65" s="114">
        <f t="shared" si="9"/>
        <v>0</v>
      </c>
    </row>
    <row r="66" spans="1:9" s="61" customFormat="1" ht="45">
      <c r="A66" s="72" t="s">
        <v>171</v>
      </c>
      <c r="B66" s="72" t="s">
        <v>189</v>
      </c>
      <c r="C66" s="73" t="s">
        <v>140</v>
      </c>
      <c r="D66" s="72" t="s">
        <v>10</v>
      </c>
      <c r="E66" s="75">
        <v>1</v>
      </c>
      <c r="F66" s="75">
        <v>0</v>
      </c>
      <c r="G66" s="72">
        <v>3</v>
      </c>
      <c r="H66" s="113">
        <v>0</v>
      </c>
      <c r="I66" s="114">
        <f t="shared" si="9"/>
        <v>0</v>
      </c>
    </row>
    <row r="67" spans="1:9" s="61" customFormat="1" ht="45">
      <c r="A67" s="72" t="s">
        <v>171</v>
      </c>
      <c r="B67" s="72" t="s">
        <v>190</v>
      </c>
      <c r="C67" s="73" t="s">
        <v>153</v>
      </c>
      <c r="D67" s="74" t="s">
        <v>4</v>
      </c>
      <c r="E67" s="75">
        <v>1</v>
      </c>
      <c r="F67" s="75">
        <v>0</v>
      </c>
      <c r="G67" s="72">
        <v>4</v>
      </c>
      <c r="H67" s="113">
        <v>0</v>
      </c>
      <c r="I67" s="114">
        <f t="shared" si="9"/>
        <v>0</v>
      </c>
    </row>
    <row r="68" spans="1:9" s="61" customFormat="1" ht="15">
      <c r="A68" s="128" t="s">
        <v>172</v>
      </c>
      <c r="B68" s="72" t="s">
        <v>191</v>
      </c>
      <c r="C68" s="73" t="s">
        <v>153</v>
      </c>
      <c r="D68" s="74" t="s">
        <v>4</v>
      </c>
      <c r="E68" s="75">
        <v>1</v>
      </c>
      <c r="F68" s="75">
        <v>0</v>
      </c>
      <c r="G68" s="72">
        <v>1</v>
      </c>
      <c r="H68" s="113">
        <f t="shared" si="8"/>
        <v>0</v>
      </c>
      <c r="I68" s="114">
        <f t="shared" si="9"/>
        <v>0</v>
      </c>
    </row>
    <row r="69" spans="1:9" s="61" customFormat="1" ht="15">
      <c r="A69" s="128"/>
      <c r="B69" s="72" t="s">
        <v>191</v>
      </c>
      <c r="C69" s="73" t="s">
        <v>152</v>
      </c>
      <c r="D69" s="72" t="s">
        <v>10</v>
      </c>
      <c r="E69" s="75">
        <v>1</v>
      </c>
      <c r="F69" s="75">
        <v>0</v>
      </c>
      <c r="G69" s="72">
        <v>2</v>
      </c>
      <c r="H69" s="113">
        <f t="shared" si="8"/>
        <v>0</v>
      </c>
      <c r="I69" s="114">
        <f t="shared" si="9"/>
        <v>0</v>
      </c>
    </row>
    <row r="70" spans="1:9" s="61" customFormat="1" ht="15">
      <c r="A70" s="128"/>
      <c r="B70" s="72" t="s">
        <v>191</v>
      </c>
      <c r="C70" s="73" t="s">
        <v>151</v>
      </c>
      <c r="D70" s="72" t="s">
        <v>10</v>
      </c>
      <c r="E70" s="75">
        <v>1</v>
      </c>
      <c r="F70" s="75">
        <v>0</v>
      </c>
      <c r="G70" s="72">
        <v>1</v>
      </c>
      <c r="H70" s="113">
        <v>0</v>
      </c>
      <c r="I70" s="114">
        <f t="shared" si="9"/>
        <v>0</v>
      </c>
    </row>
    <row r="71" spans="1:9" s="61" customFormat="1" ht="46.5" customHeight="1">
      <c r="A71" s="90"/>
      <c r="B71" s="91"/>
      <c r="C71" s="92" t="s">
        <v>80</v>
      </c>
      <c r="D71" s="93"/>
      <c r="E71" s="92"/>
      <c r="F71" s="92"/>
      <c r="G71" s="92">
        <f>SUM(G28:G70)</f>
        <v>96</v>
      </c>
      <c r="H71" s="115">
        <f>SUM(H28:H70)</f>
        <v>0</v>
      </c>
      <c r="I71" s="115">
        <f>H71*1.21</f>
        <v>0</v>
      </c>
    </row>
    <row r="72" spans="1:9" s="61" customFormat="1">
      <c r="A72" s="145"/>
      <c r="B72" s="145"/>
      <c r="C72" s="145"/>
      <c r="D72" s="145"/>
      <c r="E72" s="145"/>
      <c r="F72" s="145"/>
      <c r="G72" s="145"/>
      <c r="H72" s="145"/>
      <c r="I72" s="145"/>
    </row>
    <row r="73" spans="1:9" s="61" customFormat="1" ht="27" customHeight="1">
      <c r="A73" s="76"/>
      <c r="B73" s="130" t="s">
        <v>81</v>
      </c>
      <c r="C73" s="130"/>
      <c r="D73" s="131"/>
      <c r="E73" s="131"/>
      <c r="F73" s="131"/>
      <c r="G73" s="131"/>
      <c r="H73" s="94" t="s">
        <v>70</v>
      </c>
      <c r="I73" s="94" t="s">
        <v>82</v>
      </c>
    </row>
    <row r="74" spans="1:9" s="61" customFormat="1" ht="28.5" customHeight="1">
      <c r="A74" s="77"/>
      <c r="B74" s="132" t="s">
        <v>83</v>
      </c>
      <c r="C74" s="132"/>
      <c r="D74" s="133"/>
      <c r="E74" s="133"/>
      <c r="F74" s="133"/>
      <c r="G74" s="133"/>
      <c r="H74" s="116">
        <f>H22</f>
        <v>0</v>
      </c>
      <c r="I74" s="116">
        <f>I22</f>
        <v>0</v>
      </c>
    </row>
    <row r="75" spans="1:9" s="61" customFormat="1" ht="33.75" customHeight="1">
      <c r="A75" s="77"/>
      <c r="B75" s="134" t="s">
        <v>84</v>
      </c>
      <c r="C75" s="134"/>
      <c r="D75" s="135"/>
      <c r="E75" s="135"/>
      <c r="F75" s="135"/>
      <c r="G75" s="135"/>
      <c r="H75" s="117">
        <f>H25</f>
        <v>0</v>
      </c>
      <c r="I75" s="117">
        <f>I25</f>
        <v>0</v>
      </c>
    </row>
    <row r="76" spans="1:9" s="61" customFormat="1" ht="25.5" customHeight="1">
      <c r="A76" s="77"/>
      <c r="B76" s="129" t="s">
        <v>85</v>
      </c>
      <c r="C76" s="129"/>
      <c r="D76" s="129"/>
      <c r="E76" s="129"/>
      <c r="F76" s="129"/>
      <c r="G76" s="129"/>
      <c r="H76" s="118">
        <f>H71</f>
        <v>0</v>
      </c>
      <c r="I76" s="118">
        <f>I71</f>
        <v>0</v>
      </c>
    </row>
    <row r="77" spans="1:9" s="61" customFormat="1" ht="25.5" customHeight="1">
      <c r="A77" s="77"/>
      <c r="B77" s="136" t="s">
        <v>207</v>
      </c>
      <c r="C77" s="128"/>
      <c r="D77" s="128"/>
      <c r="E77" s="128"/>
      <c r="F77" s="128"/>
      <c r="G77" s="128"/>
      <c r="H77" s="119">
        <v>0</v>
      </c>
      <c r="I77" s="119">
        <f>H77*1.21</f>
        <v>0</v>
      </c>
    </row>
    <row r="78" spans="1:9" s="61" customFormat="1" ht="30" customHeight="1">
      <c r="A78" s="77"/>
      <c r="B78" s="126" t="s">
        <v>81</v>
      </c>
      <c r="C78" s="126"/>
      <c r="D78" s="127"/>
      <c r="E78" s="127"/>
      <c r="F78" s="127"/>
      <c r="G78" s="127"/>
      <c r="H78" s="120">
        <f>H74+H77+H75+H76</f>
        <v>0</v>
      </c>
      <c r="I78" s="120">
        <f>I71</f>
        <v>0</v>
      </c>
    </row>
    <row r="79" spans="1:9" ht="29.25" customHeight="1">
      <c r="B79" s="146" t="s">
        <v>204</v>
      </c>
      <c r="C79" s="146"/>
      <c r="D79" s="146"/>
      <c r="E79" s="146"/>
      <c r="F79" s="146"/>
      <c r="G79" s="146"/>
      <c r="H79" s="121">
        <f>'Následná péče'!I91</f>
        <v>0</v>
      </c>
      <c r="I79" s="121">
        <f>H79*1.21</f>
        <v>0</v>
      </c>
    </row>
    <row r="80" spans="1:9" ht="42" customHeight="1">
      <c r="B80" s="147" t="s">
        <v>205</v>
      </c>
      <c r="C80" s="147"/>
      <c r="D80" s="147"/>
      <c r="E80" s="147"/>
      <c r="F80" s="147"/>
      <c r="G80" s="147"/>
      <c r="H80" s="122">
        <f>SUM(H74:H79)</f>
        <v>0</v>
      </c>
      <c r="I80" s="122">
        <f>H80*1.21</f>
        <v>0</v>
      </c>
    </row>
  </sheetData>
  <mergeCells count="37">
    <mergeCell ref="B79:G79"/>
    <mergeCell ref="B80:G80"/>
    <mergeCell ref="A4:B4"/>
    <mergeCell ref="C4:I4"/>
    <mergeCell ref="A1:I1"/>
    <mergeCell ref="A2:B2"/>
    <mergeCell ref="C2:I2"/>
    <mergeCell ref="A3:B3"/>
    <mergeCell ref="C3:I3"/>
    <mergeCell ref="A5:B5"/>
    <mergeCell ref="C5:I5"/>
    <mergeCell ref="A6:I6"/>
    <mergeCell ref="A7:I7"/>
    <mergeCell ref="A8:I8"/>
    <mergeCell ref="A23:I23"/>
    <mergeCell ref="A24:G24"/>
    <mergeCell ref="A26:I26"/>
    <mergeCell ref="A27:B27"/>
    <mergeCell ref="A72:I72"/>
    <mergeCell ref="A68:A70"/>
    <mergeCell ref="A59:I59"/>
    <mergeCell ref="A60:B60"/>
    <mergeCell ref="A37:I37"/>
    <mergeCell ref="A38:B38"/>
    <mergeCell ref="B78:G78"/>
    <mergeCell ref="A28:A29"/>
    <mergeCell ref="A30:A33"/>
    <mergeCell ref="A34:A35"/>
    <mergeCell ref="A55:A56"/>
    <mergeCell ref="A52:A54"/>
    <mergeCell ref="A47:A50"/>
    <mergeCell ref="B76:G76"/>
    <mergeCell ref="B73:G73"/>
    <mergeCell ref="B74:G74"/>
    <mergeCell ref="B75:G75"/>
    <mergeCell ref="B77:G77"/>
    <mergeCell ref="B48:B50"/>
  </mergeCells>
  <pageMargins left="0.7" right="0.7" top="0.78740157499999996" bottom="0.78740157499999996" header="0.3" footer="0.3"/>
  <pageSetup paperSize="9" scale="67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634A2-5BB7-4991-96E9-3E4485C17583}">
  <sheetPr>
    <pageSetUpPr fitToPage="1"/>
  </sheetPr>
  <dimension ref="A1:J94"/>
  <sheetViews>
    <sheetView topLeftCell="A74" workbookViewId="0">
      <selection activeCell="I87" sqref="I87"/>
    </sheetView>
  </sheetViews>
  <sheetFormatPr defaultRowHeight="15"/>
  <cols>
    <col min="1" max="1" width="9.28515625" style="19" bestFit="1" customWidth="1"/>
    <col min="2" max="2" width="10" style="19" bestFit="1" customWidth="1"/>
    <col min="3" max="3" width="7.140625" style="19" customWidth="1"/>
    <col min="4" max="4" width="23" style="19" customWidth="1"/>
    <col min="5" max="8" width="9.28515625" style="19" bestFit="1" customWidth="1"/>
    <col min="9" max="10" width="10.42578125" style="19" bestFit="1" customWidth="1"/>
    <col min="11" max="16384" width="9.140625" style="19"/>
  </cols>
  <sheetData>
    <row r="1" spans="1:10">
      <c r="A1" s="159" t="s">
        <v>192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0">
      <c r="A2" s="159"/>
      <c r="B2" s="159"/>
      <c r="C2" s="159"/>
      <c r="D2" s="159"/>
      <c r="E2" s="159"/>
      <c r="F2" s="159"/>
      <c r="G2" s="159"/>
      <c r="H2" s="159"/>
      <c r="I2" s="159"/>
      <c r="J2" s="159"/>
    </row>
    <row r="3" spans="1:10" ht="34.5" customHeight="1">
      <c r="A3" s="160" t="s">
        <v>96</v>
      </c>
      <c r="B3" s="160"/>
      <c r="C3" s="160"/>
      <c r="D3" s="160"/>
      <c r="E3" s="160"/>
      <c r="F3" s="160"/>
      <c r="G3" s="160"/>
      <c r="H3" s="160"/>
      <c r="I3" s="160"/>
      <c r="J3" s="160"/>
    </row>
    <row r="4" spans="1:10">
      <c r="A4" s="162" t="s">
        <v>86</v>
      </c>
      <c r="B4" s="162" t="s">
        <v>87</v>
      </c>
      <c r="C4" s="162"/>
      <c r="D4" s="162" t="s">
        <v>88</v>
      </c>
      <c r="E4" s="162" t="s">
        <v>89</v>
      </c>
      <c r="F4" s="162" t="s">
        <v>90</v>
      </c>
      <c r="G4" s="162" t="s">
        <v>91</v>
      </c>
      <c r="H4" s="163" t="s">
        <v>92</v>
      </c>
      <c r="I4" s="158" t="s">
        <v>93</v>
      </c>
      <c r="J4" s="158"/>
    </row>
    <row r="5" spans="1:10">
      <c r="A5" s="162"/>
      <c r="B5" s="162"/>
      <c r="C5" s="162"/>
      <c r="D5" s="162"/>
      <c r="E5" s="162"/>
      <c r="F5" s="162"/>
      <c r="G5" s="162"/>
      <c r="H5" s="163"/>
      <c r="I5" s="158"/>
      <c r="J5" s="158"/>
    </row>
    <row r="6" spans="1:10">
      <c r="A6" s="162"/>
      <c r="B6" s="162"/>
      <c r="C6" s="162"/>
      <c r="D6" s="162"/>
      <c r="E6" s="162"/>
      <c r="F6" s="162"/>
      <c r="G6" s="162"/>
      <c r="H6" s="163"/>
      <c r="I6" s="58" t="s">
        <v>94</v>
      </c>
      <c r="J6" s="59" t="s">
        <v>95</v>
      </c>
    </row>
    <row r="7" spans="1:10" ht="55.5" customHeight="1">
      <c r="A7" s="21">
        <v>1</v>
      </c>
      <c r="B7" s="20">
        <v>185804213</v>
      </c>
      <c r="C7" s="21"/>
      <c r="D7" s="22" t="s">
        <v>97</v>
      </c>
      <c r="E7" s="23" t="s">
        <v>193</v>
      </c>
      <c r="F7" s="23">
        <v>5</v>
      </c>
      <c r="G7" s="24">
        <f>'Výkaz výměr'!G71</f>
        <v>96</v>
      </c>
      <c r="H7" s="25">
        <v>0</v>
      </c>
      <c r="I7" s="41">
        <v>0</v>
      </c>
      <c r="J7" s="60">
        <v>0</v>
      </c>
    </row>
    <row r="8" spans="1:10" ht="25.5">
      <c r="A8" s="21">
        <v>2</v>
      </c>
      <c r="B8" s="20">
        <v>184911111</v>
      </c>
      <c r="C8" s="21"/>
      <c r="D8" s="22" t="s">
        <v>98</v>
      </c>
      <c r="E8" s="23" t="s">
        <v>51</v>
      </c>
      <c r="F8" s="23">
        <v>1</v>
      </c>
      <c r="G8" s="24">
        <v>20</v>
      </c>
      <c r="H8" s="25">
        <v>0</v>
      </c>
      <c r="I8" s="41">
        <v>0</v>
      </c>
      <c r="J8" s="60">
        <f>F8*G8*H8</f>
        <v>0</v>
      </c>
    </row>
    <row r="9" spans="1:10">
      <c r="A9" s="21"/>
      <c r="B9" s="20"/>
      <c r="C9" s="26"/>
      <c r="D9" s="27" t="s">
        <v>99</v>
      </c>
      <c r="E9" s="28"/>
      <c r="F9" s="28"/>
      <c r="G9" s="29"/>
      <c r="H9" s="25"/>
      <c r="I9" s="41"/>
      <c r="J9" s="60"/>
    </row>
    <row r="10" spans="1:10" ht="51">
      <c r="A10" s="21">
        <v>3</v>
      </c>
      <c r="B10" s="20">
        <v>184813241</v>
      </c>
      <c r="C10" s="26"/>
      <c r="D10" s="30" t="s">
        <v>100</v>
      </c>
      <c r="E10" s="28" t="s">
        <v>51</v>
      </c>
      <c r="F10" s="28" t="s">
        <v>101</v>
      </c>
      <c r="G10" s="29">
        <v>20</v>
      </c>
      <c r="H10" s="25">
        <v>0</v>
      </c>
      <c r="I10" s="41">
        <v>0</v>
      </c>
      <c r="J10" s="60">
        <f>F10*G10*H10</f>
        <v>0</v>
      </c>
    </row>
    <row r="11" spans="1:10">
      <c r="A11" s="21"/>
      <c r="B11" s="20"/>
      <c r="C11" s="26"/>
      <c r="D11" s="27" t="s">
        <v>99</v>
      </c>
      <c r="E11" s="28"/>
      <c r="F11" s="28"/>
      <c r="G11" s="29"/>
      <c r="H11" s="25"/>
      <c r="I11" s="41"/>
      <c r="J11" s="60"/>
    </row>
    <row r="12" spans="1:10" ht="38.25">
      <c r="A12" s="21">
        <v>4</v>
      </c>
      <c r="B12" s="20">
        <v>184813161</v>
      </c>
      <c r="C12" s="21"/>
      <c r="D12" s="22" t="s">
        <v>102</v>
      </c>
      <c r="E12" s="23" t="s">
        <v>51</v>
      </c>
      <c r="F12" s="23">
        <v>1</v>
      </c>
      <c r="G12" s="24">
        <v>20</v>
      </c>
      <c r="H12" s="25">
        <v>0</v>
      </c>
      <c r="I12" s="41"/>
      <c r="J12" s="60">
        <f>F12*G12*H12</f>
        <v>0</v>
      </c>
    </row>
    <row r="13" spans="1:10">
      <c r="A13" s="21"/>
      <c r="B13" s="20"/>
      <c r="C13" s="21"/>
      <c r="D13" s="27" t="s">
        <v>99</v>
      </c>
      <c r="E13" s="23"/>
      <c r="F13" s="23"/>
      <c r="G13" s="24"/>
      <c r="H13" s="25"/>
      <c r="I13" s="41"/>
      <c r="J13" s="60"/>
    </row>
    <row r="14" spans="1:10" ht="51.75">
      <c r="A14" s="21">
        <v>5</v>
      </c>
      <c r="B14" s="31">
        <v>184215412</v>
      </c>
      <c r="C14" s="31"/>
      <c r="D14" s="32" t="s">
        <v>103</v>
      </c>
      <c r="E14" s="33" t="s">
        <v>51</v>
      </c>
      <c r="F14" s="33">
        <v>1</v>
      </c>
      <c r="G14" s="33">
        <f>'Výkaz výměr'!G71</f>
        <v>96</v>
      </c>
      <c r="H14" s="25">
        <v>0</v>
      </c>
      <c r="I14" s="42"/>
      <c r="J14" s="60">
        <f>F14*G14*H14</f>
        <v>0</v>
      </c>
    </row>
    <row r="15" spans="1:10">
      <c r="A15" s="21"/>
      <c r="B15" s="20"/>
      <c r="C15" s="21"/>
      <c r="D15" s="27" t="s">
        <v>99</v>
      </c>
      <c r="E15" s="23"/>
      <c r="F15" s="23"/>
      <c r="G15" s="24"/>
      <c r="H15" s="25"/>
      <c r="I15" s="41"/>
      <c r="J15" s="60"/>
    </row>
    <row r="16" spans="1:10" ht="27.75">
      <c r="A16" s="21">
        <v>6</v>
      </c>
      <c r="B16" s="20">
        <v>185804311</v>
      </c>
      <c r="C16" s="21"/>
      <c r="D16" s="22" t="s">
        <v>194</v>
      </c>
      <c r="E16" s="24" t="s">
        <v>195</v>
      </c>
      <c r="F16" s="24">
        <v>15</v>
      </c>
      <c r="G16" s="24">
        <f>70*96/1000</f>
        <v>6.72</v>
      </c>
      <c r="H16" s="25">
        <v>0</v>
      </c>
      <c r="I16" s="41"/>
      <c r="J16" s="60">
        <f>F16*G16*H16</f>
        <v>0</v>
      </c>
    </row>
    <row r="17" spans="1:10">
      <c r="A17" s="21"/>
      <c r="B17" s="20"/>
      <c r="C17" s="21"/>
      <c r="D17" s="34" t="s">
        <v>138</v>
      </c>
      <c r="E17" s="24"/>
      <c r="F17" s="24"/>
      <c r="G17" s="24"/>
      <c r="H17" s="25"/>
      <c r="I17" s="41"/>
      <c r="J17" s="60"/>
    </row>
    <row r="18" spans="1:10" ht="36" customHeight="1">
      <c r="A18" s="21">
        <v>7</v>
      </c>
      <c r="B18" s="20">
        <v>185851121</v>
      </c>
      <c r="C18" s="21"/>
      <c r="D18" s="22" t="s">
        <v>104</v>
      </c>
      <c r="E18" s="24" t="s">
        <v>195</v>
      </c>
      <c r="F18" s="24">
        <v>15</v>
      </c>
      <c r="G18" s="24">
        <f>G16</f>
        <v>6.72</v>
      </c>
      <c r="H18" s="25">
        <v>0</v>
      </c>
      <c r="I18" s="41"/>
      <c r="J18" s="60">
        <f>F18*G18*H18</f>
        <v>0</v>
      </c>
    </row>
    <row r="19" spans="1:10" ht="24" customHeight="1">
      <c r="A19" s="161" t="s">
        <v>199</v>
      </c>
      <c r="B19" s="161"/>
      <c r="C19" s="161"/>
      <c r="D19" s="161"/>
      <c r="E19" s="161"/>
      <c r="F19" s="161"/>
      <c r="G19" s="161"/>
      <c r="H19" s="161"/>
      <c r="I19" s="161"/>
      <c r="J19" s="161"/>
    </row>
    <row r="20" spans="1:10" ht="48" customHeight="1">
      <c r="A20" s="21">
        <v>8</v>
      </c>
      <c r="B20" s="20"/>
      <c r="C20" s="35"/>
      <c r="D20" s="36" t="s">
        <v>105</v>
      </c>
      <c r="E20" s="24" t="s">
        <v>51</v>
      </c>
      <c r="F20" s="24">
        <v>1</v>
      </c>
      <c r="G20" s="24">
        <v>20</v>
      </c>
      <c r="H20" s="25">
        <v>0</v>
      </c>
      <c r="I20" s="41">
        <f>F20*G20*H20</f>
        <v>0</v>
      </c>
      <c r="J20" s="60"/>
    </row>
    <row r="21" spans="1:10">
      <c r="A21" s="21"/>
      <c r="B21" s="20"/>
      <c r="C21" s="21"/>
      <c r="D21" s="27" t="s">
        <v>99</v>
      </c>
      <c r="E21" s="23"/>
      <c r="F21" s="23"/>
      <c r="G21" s="24"/>
      <c r="H21" s="25"/>
      <c r="I21" s="41"/>
      <c r="J21" s="60"/>
    </row>
    <row r="22" spans="1:10" ht="19.5" customHeight="1">
      <c r="A22" s="21">
        <v>9</v>
      </c>
      <c r="B22" s="20"/>
      <c r="C22" s="35"/>
      <c r="D22" s="36" t="s">
        <v>106</v>
      </c>
      <c r="E22" s="24" t="s">
        <v>51</v>
      </c>
      <c r="F22" s="24">
        <v>1</v>
      </c>
      <c r="G22" s="24">
        <v>20</v>
      </c>
      <c r="H22" s="25">
        <v>0</v>
      </c>
      <c r="I22" s="41">
        <f>F22*G22*H22</f>
        <v>0</v>
      </c>
      <c r="J22" s="60"/>
    </row>
    <row r="23" spans="1:10" ht="18.75" customHeight="1">
      <c r="A23" s="21"/>
      <c r="B23" s="20"/>
      <c r="C23" s="21"/>
      <c r="D23" s="27" t="s">
        <v>99</v>
      </c>
      <c r="E23" s="23"/>
      <c r="F23" s="23"/>
      <c r="G23" s="24"/>
      <c r="H23" s="25"/>
      <c r="I23" s="41"/>
      <c r="J23" s="60"/>
    </row>
    <row r="24" spans="1:10" ht="25.5">
      <c r="A24" s="21">
        <v>10</v>
      </c>
      <c r="B24" s="20"/>
      <c r="C24" s="35"/>
      <c r="D24" s="36" t="s">
        <v>107</v>
      </c>
      <c r="E24" s="24" t="s">
        <v>51</v>
      </c>
      <c r="F24" s="24">
        <v>1</v>
      </c>
      <c r="G24" s="24">
        <v>20</v>
      </c>
      <c r="H24" s="25">
        <v>0</v>
      </c>
      <c r="I24" s="41">
        <v>0</v>
      </c>
      <c r="J24" s="60"/>
    </row>
    <row r="25" spans="1:10">
      <c r="A25" s="21"/>
      <c r="B25" s="20"/>
      <c r="C25" s="21"/>
      <c r="D25" s="27" t="s">
        <v>99</v>
      </c>
      <c r="E25" s="23"/>
      <c r="F25" s="23"/>
      <c r="G25" s="24"/>
      <c r="H25" s="25"/>
      <c r="I25" s="41"/>
      <c r="J25" s="60"/>
    </row>
    <row r="26" spans="1:10" ht="27.75">
      <c r="A26" s="21">
        <v>11</v>
      </c>
      <c r="B26" s="20"/>
      <c r="C26" s="26"/>
      <c r="D26" s="22" t="s">
        <v>197</v>
      </c>
      <c r="E26" s="24" t="s">
        <v>195</v>
      </c>
      <c r="F26" s="24">
        <v>1</v>
      </c>
      <c r="G26" s="24">
        <v>6</v>
      </c>
      <c r="H26" s="25">
        <v>0</v>
      </c>
      <c r="I26" s="41">
        <f>F26*G26*H26</f>
        <v>0</v>
      </c>
      <c r="J26" s="60"/>
    </row>
    <row r="27" spans="1:10">
      <c r="A27" s="21"/>
      <c r="B27" s="20"/>
      <c r="C27" s="21"/>
      <c r="D27" s="27" t="s">
        <v>99</v>
      </c>
      <c r="E27" s="23"/>
      <c r="F27" s="23"/>
      <c r="G27" s="24"/>
      <c r="H27" s="25"/>
      <c r="I27" s="41"/>
      <c r="J27" s="60"/>
    </row>
    <row r="28" spans="1:10" ht="51">
      <c r="A28" s="21">
        <v>12</v>
      </c>
      <c r="B28" s="20">
        <v>998231311</v>
      </c>
      <c r="C28" s="26"/>
      <c r="D28" s="22" t="s">
        <v>108</v>
      </c>
      <c r="E28" s="24" t="s">
        <v>73</v>
      </c>
      <c r="F28" s="24">
        <v>1</v>
      </c>
      <c r="G28" s="37">
        <v>10</v>
      </c>
      <c r="H28" s="25">
        <v>0</v>
      </c>
      <c r="I28" s="41">
        <v>0</v>
      </c>
      <c r="J28" s="60">
        <f>F28*G28*H28</f>
        <v>0</v>
      </c>
    </row>
    <row r="29" spans="1:10" ht="35.25" customHeight="1">
      <c r="A29" s="43"/>
      <c r="B29" s="44"/>
      <c r="C29" s="45"/>
      <c r="D29" s="46" t="s">
        <v>200</v>
      </c>
      <c r="E29" s="47"/>
      <c r="F29" s="47"/>
      <c r="G29" s="48"/>
      <c r="H29" s="49"/>
      <c r="I29" s="111">
        <f>SUM(I7:I28)</f>
        <v>0</v>
      </c>
      <c r="J29" s="111">
        <f>SUM(J7:J28)</f>
        <v>0</v>
      </c>
    </row>
    <row r="30" spans="1:10" ht="153" customHeight="1">
      <c r="A30" s="50"/>
      <c r="B30" s="51"/>
      <c r="C30" s="52"/>
      <c r="D30" s="53"/>
      <c r="E30" s="54"/>
      <c r="F30" s="54"/>
      <c r="G30" s="55"/>
      <c r="H30" s="56"/>
      <c r="I30" s="57"/>
      <c r="J30" s="57"/>
    </row>
    <row r="31" spans="1:10">
      <c r="A31" s="159" t="s">
        <v>192</v>
      </c>
      <c r="B31" s="159"/>
      <c r="C31" s="159"/>
      <c r="D31" s="159"/>
      <c r="E31" s="159"/>
      <c r="F31" s="159"/>
      <c r="G31" s="159"/>
      <c r="H31" s="159"/>
      <c r="I31" s="159"/>
      <c r="J31" s="159"/>
    </row>
    <row r="32" spans="1:10">
      <c r="A32" s="159"/>
      <c r="B32" s="159"/>
      <c r="C32" s="159"/>
      <c r="D32" s="159"/>
      <c r="E32" s="159"/>
      <c r="F32" s="159"/>
      <c r="G32" s="159"/>
      <c r="H32" s="159"/>
      <c r="I32" s="159"/>
      <c r="J32" s="159"/>
    </row>
    <row r="33" spans="1:10" ht="34.5" customHeight="1">
      <c r="A33" s="160" t="s">
        <v>109</v>
      </c>
      <c r="B33" s="160"/>
      <c r="C33" s="160"/>
      <c r="D33" s="160"/>
      <c r="E33" s="160"/>
      <c r="F33" s="160"/>
      <c r="G33" s="160"/>
      <c r="H33" s="160"/>
      <c r="I33" s="160"/>
      <c r="J33" s="160"/>
    </row>
    <row r="34" spans="1:10">
      <c r="A34" s="162" t="s">
        <v>86</v>
      </c>
      <c r="B34" s="162" t="s">
        <v>87</v>
      </c>
      <c r="C34" s="162"/>
      <c r="D34" s="162" t="s">
        <v>88</v>
      </c>
      <c r="E34" s="162" t="s">
        <v>89</v>
      </c>
      <c r="F34" s="162" t="s">
        <v>90</v>
      </c>
      <c r="G34" s="162" t="s">
        <v>91</v>
      </c>
      <c r="H34" s="163" t="s">
        <v>92</v>
      </c>
      <c r="I34" s="158" t="s">
        <v>93</v>
      </c>
      <c r="J34" s="158"/>
    </row>
    <row r="35" spans="1:10">
      <c r="A35" s="162"/>
      <c r="B35" s="162"/>
      <c r="C35" s="162"/>
      <c r="D35" s="162"/>
      <c r="E35" s="162"/>
      <c r="F35" s="162"/>
      <c r="G35" s="162"/>
      <c r="H35" s="163"/>
      <c r="I35" s="158"/>
      <c r="J35" s="158"/>
    </row>
    <row r="36" spans="1:10">
      <c r="A36" s="162"/>
      <c r="B36" s="162"/>
      <c r="C36" s="162"/>
      <c r="D36" s="162"/>
      <c r="E36" s="162"/>
      <c r="F36" s="162"/>
      <c r="G36" s="162"/>
      <c r="H36" s="163"/>
      <c r="I36" s="58" t="s">
        <v>94</v>
      </c>
      <c r="J36" s="59" t="s">
        <v>95</v>
      </c>
    </row>
    <row r="37" spans="1:10" ht="53.25" customHeight="1">
      <c r="A37" s="21">
        <v>13</v>
      </c>
      <c r="B37" s="20">
        <v>185804213</v>
      </c>
      <c r="C37" s="21"/>
      <c r="D37" s="22" t="s">
        <v>97</v>
      </c>
      <c r="E37" s="23" t="s">
        <v>193</v>
      </c>
      <c r="F37" s="23">
        <v>5</v>
      </c>
      <c r="G37" s="24">
        <f>'Výkaz výměr'!G71</f>
        <v>96</v>
      </c>
      <c r="H37" s="25">
        <v>0</v>
      </c>
      <c r="I37" s="41"/>
      <c r="J37" s="60">
        <v>0</v>
      </c>
    </row>
    <row r="38" spans="1:10" ht="25.5">
      <c r="A38" s="21">
        <v>14</v>
      </c>
      <c r="B38" s="20">
        <v>184911111</v>
      </c>
      <c r="C38" s="21"/>
      <c r="D38" s="22" t="s">
        <v>98</v>
      </c>
      <c r="E38" s="23" t="s">
        <v>51</v>
      </c>
      <c r="F38" s="23">
        <v>1</v>
      </c>
      <c r="G38" s="24">
        <v>20</v>
      </c>
      <c r="H38" s="25">
        <v>0</v>
      </c>
      <c r="I38" s="41"/>
      <c r="J38" s="60">
        <f>F38*G38*H38</f>
        <v>0</v>
      </c>
    </row>
    <row r="39" spans="1:10" ht="30" customHeight="1">
      <c r="A39" s="21"/>
      <c r="B39" s="20"/>
      <c r="C39" s="26"/>
      <c r="D39" s="27" t="s">
        <v>99</v>
      </c>
      <c r="E39" s="28"/>
      <c r="F39" s="28"/>
      <c r="G39" s="29"/>
      <c r="H39" s="25"/>
      <c r="I39" s="41"/>
      <c r="J39" s="60"/>
    </row>
    <row r="40" spans="1:10" ht="68.25" customHeight="1">
      <c r="A40" s="21">
        <v>15</v>
      </c>
      <c r="B40" s="20">
        <v>184813241</v>
      </c>
      <c r="C40" s="26"/>
      <c r="D40" s="30" t="s">
        <v>100</v>
      </c>
      <c r="E40" s="28" t="s">
        <v>51</v>
      </c>
      <c r="F40" s="28" t="s">
        <v>101</v>
      </c>
      <c r="G40" s="29">
        <v>20</v>
      </c>
      <c r="H40" s="25">
        <v>0</v>
      </c>
      <c r="I40" s="41"/>
      <c r="J40" s="60">
        <f>F40*G40*H40</f>
        <v>0</v>
      </c>
    </row>
    <row r="41" spans="1:10">
      <c r="A41" s="21"/>
      <c r="B41" s="20"/>
      <c r="C41" s="26"/>
      <c r="D41" s="27" t="s">
        <v>99</v>
      </c>
      <c r="E41" s="28"/>
      <c r="F41" s="28"/>
      <c r="G41" s="29"/>
      <c r="H41" s="25"/>
      <c r="I41" s="41"/>
      <c r="J41" s="60"/>
    </row>
    <row r="42" spans="1:10" ht="52.5" customHeight="1">
      <c r="A42" s="21">
        <v>16</v>
      </c>
      <c r="B42" s="20">
        <v>184813161</v>
      </c>
      <c r="C42" s="21"/>
      <c r="D42" s="22" t="s">
        <v>102</v>
      </c>
      <c r="E42" s="23" t="s">
        <v>51</v>
      </c>
      <c r="F42" s="23">
        <v>1</v>
      </c>
      <c r="G42" s="24">
        <v>20</v>
      </c>
      <c r="H42" s="25">
        <v>0</v>
      </c>
      <c r="I42" s="41"/>
      <c r="J42" s="60">
        <f>F42*G42*H42</f>
        <v>0</v>
      </c>
    </row>
    <row r="43" spans="1:10" ht="20.25" customHeight="1">
      <c r="A43" s="21"/>
      <c r="B43" s="20"/>
      <c r="C43" s="21"/>
      <c r="D43" s="27" t="s">
        <v>99</v>
      </c>
      <c r="E43" s="23"/>
      <c r="F43" s="23"/>
      <c r="G43" s="24"/>
      <c r="H43" s="25"/>
      <c r="I43" s="41"/>
      <c r="J43" s="60"/>
    </row>
    <row r="44" spans="1:10" ht="48" customHeight="1">
      <c r="A44" s="21">
        <v>17</v>
      </c>
      <c r="B44" s="31">
        <v>184215412</v>
      </c>
      <c r="C44" s="31"/>
      <c r="D44" s="32" t="s">
        <v>103</v>
      </c>
      <c r="E44" s="33" t="s">
        <v>51</v>
      </c>
      <c r="F44" s="33">
        <v>1</v>
      </c>
      <c r="G44" s="33">
        <f>'Výkaz výměr'!G71</f>
        <v>96</v>
      </c>
      <c r="H44" s="25">
        <v>0</v>
      </c>
      <c r="I44" s="42"/>
      <c r="J44" s="60">
        <f>F44*G44*H44</f>
        <v>0</v>
      </c>
    </row>
    <row r="45" spans="1:10" ht="36" customHeight="1">
      <c r="A45" s="21">
        <v>18</v>
      </c>
      <c r="B45" s="20">
        <v>185804311</v>
      </c>
      <c r="C45" s="21"/>
      <c r="D45" s="22" t="s">
        <v>198</v>
      </c>
      <c r="E45" s="24" t="s">
        <v>195</v>
      </c>
      <c r="F45" s="24">
        <v>15</v>
      </c>
      <c r="G45" s="24">
        <f>70*96/1000</f>
        <v>6.72</v>
      </c>
      <c r="H45" s="25">
        <v>0</v>
      </c>
      <c r="I45" s="41"/>
      <c r="J45" s="60">
        <f>F45*G45*H45</f>
        <v>0</v>
      </c>
    </row>
    <row r="46" spans="1:10">
      <c r="A46" s="21"/>
      <c r="B46" s="20"/>
      <c r="C46" s="21"/>
      <c r="D46" s="34" t="s">
        <v>138</v>
      </c>
      <c r="E46" s="24"/>
      <c r="F46" s="24"/>
      <c r="G46" s="24"/>
      <c r="H46" s="25"/>
      <c r="I46" s="41"/>
      <c r="J46" s="60"/>
    </row>
    <row r="47" spans="1:10" ht="43.5" customHeight="1">
      <c r="A47" s="21">
        <v>19</v>
      </c>
      <c r="B47" s="20">
        <v>185851121</v>
      </c>
      <c r="C47" s="21"/>
      <c r="D47" s="22" t="s">
        <v>104</v>
      </c>
      <c r="E47" s="24" t="s">
        <v>195</v>
      </c>
      <c r="F47" s="24">
        <v>15</v>
      </c>
      <c r="G47" s="24">
        <f>G45</f>
        <v>6.72</v>
      </c>
      <c r="H47" s="25">
        <v>0</v>
      </c>
      <c r="I47" s="41"/>
      <c r="J47" s="60">
        <f>F47*G47*H47</f>
        <v>0</v>
      </c>
    </row>
    <row r="48" spans="1:10">
      <c r="A48" s="21"/>
      <c r="B48" s="20"/>
      <c r="C48" s="21"/>
      <c r="D48" s="22" t="s">
        <v>196</v>
      </c>
      <c r="E48" s="24"/>
      <c r="F48" s="24"/>
      <c r="G48" s="24"/>
      <c r="H48" s="25"/>
      <c r="I48" s="41"/>
      <c r="J48" s="60"/>
    </row>
    <row r="49" spans="1:10" ht="54.75" customHeight="1">
      <c r="A49" s="21">
        <v>20</v>
      </c>
      <c r="B49" s="20"/>
      <c r="C49" s="35"/>
      <c r="D49" s="36" t="s">
        <v>105</v>
      </c>
      <c r="E49" s="24" t="s">
        <v>51</v>
      </c>
      <c r="F49" s="24">
        <v>1</v>
      </c>
      <c r="G49" s="24">
        <v>20</v>
      </c>
      <c r="H49" s="25">
        <v>0</v>
      </c>
      <c r="I49" s="41">
        <f>F49*G49*H49</f>
        <v>0</v>
      </c>
      <c r="J49" s="60"/>
    </row>
    <row r="50" spans="1:10" ht="30" customHeight="1">
      <c r="A50" s="21"/>
      <c r="B50" s="20"/>
      <c r="C50" s="21"/>
      <c r="D50" s="27" t="s">
        <v>99</v>
      </c>
      <c r="E50" s="23"/>
      <c r="F50" s="23"/>
      <c r="G50" s="24"/>
      <c r="H50" s="25"/>
      <c r="I50" s="41"/>
      <c r="J50" s="60"/>
    </row>
    <row r="51" spans="1:10" ht="26.25" customHeight="1">
      <c r="A51" s="21">
        <v>21</v>
      </c>
      <c r="B51" s="20"/>
      <c r="C51" s="35"/>
      <c r="D51" s="36" t="s">
        <v>106</v>
      </c>
      <c r="E51" s="24" t="s">
        <v>51</v>
      </c>
      <c r="F51" s="24">
        <v>1</v>
      </c>
      <c r="G51" s="24">
        <v>20</v>
      </c>
      <c r="H51" s="25">
        <v>0</v>
      </c>
      <c r="I51" s="41">
        <f>F51*G51*H51</f>
        <v>0</v>
      </c>
      <c r="J51" s="60"/>
    </row>
    <row r="52" spans="1:10">
      <c r="A52" s="21"/>
      <c r="B52" s="20"/>
      <c r="C52" s="21"/>
      <c r="D52" s="27" t="s">
        <v>99</v>
      </c>
      <c r="E52" s="23"/>
      <c r="F52" s="23"/>
      <c r="G52" s="24"/>
      <c r="H52" s="25"/>
      <c r="I52" s="41"/>
      <c r="J52" s="60"/>
    </row>
    <row r="53" spans="1:10" ht="30.75" customHeight="1">
      <c r="A53" s="21">
        <v>22</v>
      </c>
      <c r="B53" s="20"/>
      <c r="C53" s="35"/>
      <c r="D53" s="36" t="s">
        <v>107</v>
      </c>
      <c r="E53" s="24" t="s">
        <v>51</v>
      </c>
      <c r="F53" s="24">
        <v>1</v>
      </c>
      <c r="G53" s="24">
        <v>20</v>
      </c>
      <c r="H53" s="25">
        <v>0</v>
      </c>
      <c r="I53" s="41">
        <f>F53*G53*H53</f>
        <v>0</v>
      </c>
      <c r="J53" s="60"/>
    </row>
    <row r="54" spans="1:10">
      <c r="A54" s="21"/>
      <c r="B54" s="20"/>
      <c r="C54" s="21"/>
      <c r="D54" s="27" t="s">
        <v>99</v>
      </c>
      <c r="E54" s="23"/>
      <c r="F54" s="23"/>
      <c r="G54" s="24"/>
      <c r="H54" s="25"/>
      <c r="I54" s="41"/>
      <c r="J54" s="60"/>
    </row>
    <row r="55" spans="1:10" ht="30.75" customHeight="1">
      <c r="A55" s="21">
        <v>23</v>
      </c>
      <c r="B55" s="20"/>
      <c r="C55" s="26"/>
      <c r="D55" s="22" t="s">
        <v>197</v>
      </c>
      <c r="E55" s="24" t="s">
        <v>195</v>
      </c>
      <c r="F55" s="24">
        <v>1</v>
      </c>
      <c r="G55" s="24">
        <v>6</v>
      </c>
      <c r="H55" s="25">
        <v>0</v>
      </c>
      <c r="I55" s="41">
        <f>F55*G55*H55</f>
        <v>0</v>
      </c>
      <c r="J55" s="60"/>
    </row>
    <row r="56" spans="1:10" ht="27" customHeight="1">
      <c r="A56" s="21"/>
      <c r="B56" s="20"/>
      <c r="C56" s="21"/>
      <c r="D56" s="27" t="s">
        <v>99</v>
      </c>
      <c r="E56" s="23"/>
      <c r="F56" s="23"/>
      <c r="G56" s="24"/>
      <c r="H56" s="25"/>
      <c r="I56" s="41"/>
      <c r="J56" s="60"/>
    </row>
    <row r="57" spans="1:10">
      <c r="A57" s="21"/>
      <c r="B57" s="20"/>
      <c r="C57" s="21"/>
      <c r="D57" s="22"/>
      <c r="E57" s="24"/>
      <c r="F57" s="24"/>
      <c r="G57" s="24"/>
      <c r="H57" s="25"/>
      <c r="I57" s="41"/>
      <c r="J57" s="60"/>
    </row>
    <row r="58" spans="1:10" ht="45" customHeight="1">
      <c r="A58" s="21">
        <v>24</v>
      </c>
      <c r="B58" s="20">
        <v>998231311</v>
      </c>
      <c r="C58" s="26"/>
      <c r="D58" s="22" t="s">
        <v>108</v>
      </c>
      <c r="E58" s="24" t="s">
        <v>73</v>
      </c>
      <c r="F58" s="24">
        <v>1</v>
      </c>
      <c r="G58" s="37">
        <v>10</v>
      </c>
      <c r="H58" s="25">
        <v>0</v>
      </c>
      <c r="I58" s="41"/>
      <c r="J58" s="60">
        <f>F58*G58*H58</f>
        <v>0</v>
      </c>
    </row>
    <row r="59" spans="1:10" ht="35.25" customHeight="1">
      <c r="A59" s="43"/>
      <c r="B59" s="44"/>
      <c r="C59" s="45"/>
      <c r="D59" s="46" t="s">
        <v>123</v>
      </c>
      <c r="E59" s="47"/>
      <c r="F59" s="47"/>
      <c r="G59" s="48"/>
      <c r="H59" s="49"/>
      <c r="I59" s="111">
        <f>SUM(I37:I58)</f>
        <v>0</v>
      </c>
      <c r="J59" s="111">
        <f>SUM(J37:J58)</f>
        <v>0</v>
      </c>
    </row>
    <row r="60" spans="1:10" ht="63.75" customHeight="1">
      <c r="A60" s="50"/>
      <c r="B60" s="51"/>
      <c r="C60" s="52"/>
      <c r="D60" s="95"/>
      <c r="E60" s="54"/>
      <c r="F60" s="54"/>
      <c r="G60" s="55"/>
      <c r="H60" s="96"/>
      <c r="I60" s="97"/>
      <c r="J60" s="97"/>
    </row>
    <row r="61" spans="1:10">
      <c r="A61" s="159" t="s">
        <v>192</v>
      </c>
      <c r="B61" s="159"/>
      <c r="C61" s="159"/>
      <c r="D61" s="159"/>
      <c r="E61" s="159"/>
      <c r="F61" s="159"/>
      <c r="G61" s="159"/>
      <c r="H61" s="159"/>
      <c r="I61" s="159"/>
      <c r="J61" s="159"/>
    </row>
    <row r="62" spans="1:10">
      <c r="A62" s="159"/>
      <c r="B62" s="159"/>
      <c r="C62" s="159"/>
      <c r="D62" s="159"/>
      <c r="E62" s="159"/>
      <c r="F62" s="159"/>
      <c r="G62" s="159"/>
      <c r="H62" s="159"/>
      <c r="I62" s="159"/>
      <c r="J62" s="159"/>
    </row>
    <row r="63" spans="1:10" ht="34.5" customHeight="1">
      <c r="A63" s="160" t="s">
        <v>110</v>
      </c>
      <c r="B63" s="160"/>
      <c r="C63" s="160"/>
      <c r="D63" s="160"/>
      <c r="E63" s="160"/>
      <c r="F63" s="160"/>
      <c r="G63" s="160"/>
      <c r="H63" s="160"/>
      <c r="I63" s="160"/>
      <c r="J63" s="160"/>
    </row>
    <row r="64" spans="1:10">
      <c r="A64" s="162" t="s">
        <v>86</v>
      </c>
      <c r="B64" s="162" t="s">
        <v>87</v>
      </c>
      <c r="C64" s="162"/>
      <c r="D64" s="162" t="s">
        <v>88</v>
      </c>
      <c r="E64" s="162" t="s">
        <v>89</v>
      </c>
      <c r="F64" s="162" t="s">
        <v>90</v>
      </c>
      <c r="G64" s="162" t="s">
        <v>91</v>
      </c>
      <c r="H64" s="163" t="s">
        <v>92</v>
      </c>
      <c r="I64" s="158" t="s">
        <v>93</v>
      </c>
      <c r="J64" s="158"/>
    </row>
    <row r="65" spans="1:10">
      <c r="A65" s="162"/>
      <c r="B65" s="162"/>
      <c r="C65" s="162"/>
      <c r="D65" s="162"/>
      <c r="E65" s="162"/>
      <c r="F65" s="162"/>
      <c r="G65" s="162"/>
      <c r="H65" s="163"/>
      <c r="I65" s="158"/>
      <c r="J65" s="158"/>
    </row>
    <row r="66" spans="1:10">
      <c r="A66" s="162"/>
      <c r="B66" s="162"/>
      <c r="C66" s="162"/>
      <c r="D66" s="162"/>
      <c r="E66" s="162"/>
      <c r="F66" s="162"/>
      <c r="G66" s="162"/>
      <c r="H66" s="163"/>
      <c r="I66" s="58" t="s">
        <v>94</v>
      </c>
      <c r="J66" s="59" t="s">
        <v>95</v>
      </c>
    </row>
    <row r="67" spans="1:10" ht="39" customHeight="1">
      <c r="A67" s="21">
        <v>25</v>
      </c>
      <c r="B67" s="20">
        <v>184852322</v>
      </c>
      <c r="C67" s="21"/>
      <c r="D67" s="22" t="s">
        <v>111</v>
      </c>
      <c r="E67" s="23" t="s">
        <v>51</v>
      </c>
      <c r="F67" s="23">
        <v>1</v>
      </c>
      <c r="G67" s="24">
        <f>'Výkaz výměr'!G71</f>
        <v>96</v>
      </c>
      <c r="H67" s="25">
        <v>0</v>
      </c>
      <c r="I67" s="41"/>
      <c r="J67" s="60">
        <v>0</v>
      </c>
    </row>
    <row r="68" spans="1:10" ht="51">
      <c r="A68" s="21">
        <v>26</v>
      </c>
      <c r="B68" s="20">
        <v>185804213</v>
      </c>
      <c r="C68" s="26"/>
      <c r="D68" s="22" t="s">
        <v>97</v>
      </c>
      <c r="E68" s="23" t="s">
        <v>193</v>
      </c>
      <c r="F68" s="23">
        <v>5</v>
      </c>
      <c r="G68" s="24">
        <f>'Výkaz výměr'!G71</f>
        <v>96</v>
      </c>
      <c r="H68" s="25">
        <v>0</v>
      </c>
      <c r="I68" s="41"/>
      <c r="J68" s="60">
        <f>F68*G68*H68</f>
        <v>0</v>
      </c>
    </row>
    <row r="69" spans="1:10" ht="51.75" customHeight="1">
      <c r="A69" s="21">
        <v>27</v>
      </c>
      <c r="B69" s="20">
        <v>184813241</v>
      </c>
      <c r="C69" s="26"/>
      <c r="D69" s="30" t="s">
        <v>100</v>
      </c>
      <c r="E69" s="28" t="s">
        <v>51</v>
      </c>
      <c r="F69" s="28" t="s">
        <v>101</v>
      </c>
      <c r="G69" s="29">
        <v>20</v>
      </c>
      <c r="H69" s="25">
        <v>0</v>
      </c>
      <c r="I69" s="41"/>
      <c r="J69" s="60">
        <f>F69*G69*H69</f>
        <v>0</v>
      </c>
    </row>
    <row r="70" spans="1:10">
      <c r="A70" s="21"/>
      <c r="B70" s="20"/>
      <c r="C70" s="26"/>
      <c r="D70" s="27" t="s">
        <v>99</v>
      </c>
      <c r="E70" s="28"/>
      <c r="F70" s="28"/>
      <c r="G70" s="29"/>
      <c r="H70" s="25"/>
      <c r="I70" s="41"/>
      <c r="J70" s="60"/>
    </row>
    <row r="71" spans="1:10" ht="38.25">
      <c r="A71" s="21">
        <v>28</v>
      </c>
      <c r="B71" s="20">
        <v>184813161</v>
      </c>
      <c r="C71" s="21"/>
      <c r="D71" s="22" t="s">
        <v>102</v>
      </c>
      <c r="E71" s="23" t="s">
        <v>51</v>
      </c>
      <c r="F71" s="23">
        <v>1</v>
      </c>
      <c r="G71" s="24">
        <v>20</v>
      </c>
      <c r="H71" s="25">
        <v>0</v>
      </c>
      <c r="I71" s="41"/>
      <c r="J71" s="60">
        <f>F71*G71*H71</f>
        <v>0</v>
      </c>
    </row>
    <row r="72" spans="1:10">
      <c r="A72" s="21"/>
      <c r="B72" s="20"/>
      <c r="C72" s="21"/>
      <c r="D72" s="27" t="s">
        <v>99</v>
      </c>
      <c r="E72" s="23"/>
      <c r="F72" s="23"/>
      <c r="G72" s="24"/>
      <c r="H72" s="25"/>
      <c r="I72" s="41"/>
      <c r="J72" s="60"/>
    </row>
    <row r="73" spans="1:10" ht="41.25" customHeight="1">
      <c r="A73" s="21">
        <v>29</v>
      </c>
      <c r="B73" s="31">
        <v>184215412</v>
      </c>
      <c r="C73" s="31"/>
      <c r="D73" s="32" t="s">
        <v>103</v>
      </c>
      <c r="E73" s="33" t="s">
        <v>51</v>
      </c>
      <c r="F73" s="33">
        <v>1</v>
      </c>
      <c r="G73" s="33">
        <f>'Výkaz výměr'!G71</f>
        <v>96</v>
      </c>
      <c r="H73" s="25">
        <v>0</v>
      </c>
      <c r="I73" s="42"/>
      <c r="J73" s="60">
        <f>F73*G73*H73</f>
        <v>0</v>
      </c>
    </row>
    <row r="74" spans="1:10" ht="41.25" customHeight="1">
      <c r="A74" s="21">
        <v>30</v>
      </c>
      <c r="B74" s="20">
        <v>184215172</v>
      </c>
      <c r="C74" s="21"/>
      <c r="D74" s="22" t="s">
        <v>112</v>
      </c>
      <c r="E74" s="24" t="s">
        <v>51</v>
      </c>
      <c r="F74" s="24">
        <v>1</v>
      </c>
      <c r="G74" s="24">
        <f>'Výkaz výměr'!G71</f>
        <v>96</v>
      </c>
      <c r="H74" s="25">
        <v>0</v>
      </c>
      <c r="I74" s="41"/>
      <c r="J74" s="60">
        <f>F74*G74*H74</f>
        <v>0</v>
      </c>
    </row>
    <row r="75" spans="1:10" ht="27.75">
      <c r="A75" s="21">
        <v>31</v>
      </c>
      <c r="B75" s="20">
        <v>185804311</v>
      </c>
      <c r="C75" s="21"/>
      <c r="D75" s="22" t="s">
        <v>194</v>
      </c>
      <c r="E75" s="24" t="s">
        <v>195</v>
      </c>
      <c r="F75" s="24">
        <v>15</v>
      </c>
      <c r="G75" s="24">
        <f>70*96/1000</f>
        <v>6.72</v>
      </c>
      <c r="H75" s="25">
        <v>0</v>
      </c>
      <c r="I75" s="41"/>
      <c r="J75" s="60">
        <f>F75*G75*H75</f>
        <v>0</v>
      </c>
    </row>
    <row r="76" spans="1:10" ht="24" customHeight="1">
      <c r="A76" s="21"/>
      <c r="B76" s="20"/>
      <c r="C76" s="21"/>
      <c r="D76" s="34" t="s">
        <v>138</v>
      </c>
      <c r="E76" s="24"/>
      <c r="F76" s="24"/>
      <c r="G76" s="24"/>
      <c r="H76" s="25"/>
      <c r="I76" s="41"/>
      <c r="J76" s="60"/>
    </row>
    <row r="77" spans="1:10" ht="36.75" customHeight="1">
      <c r="A77" s="21">
        <v>32</v>
      </c>
      <c r="B77" s="20">
        <v>185851121</v>
      </c>
      <c r="C77" s="21"/>
      <c r="D77" s="22" t="s">
        <v>104</v>
      </c>
      <c r="E77" s="24" t="s">
        <v>195</v>
      </c>
      <c r="F77" s="24">
        <v>15</v>
      </c>
      <c r="G77" s="24">
        <f>G75</f>
        <v>6.72</v>
      </c>
      <c r="H77" s="25">
        <v>0</v>
      </c>
      <c r="I77" s="41"/>
      <c r="J77" s="60">
        <f>F77*G77*H77</f>
        <v>0</v>
      </c>
    </row>
    <row r="78" spans="1:10">
      <c r="A78" s="21"/>
      <c r="B78" s="20"/>
      <c r="C78" s="21"/>
      <c r="D78" s="22" t="s">
        <v>196</v>
      </c>
      <c r="E78" s="24"/>
      <c r="F78" s="24"/>
      <c r="G78" s="24"/>
      <c r="H78" s="25"/>
      <c r="I78" s="41"/>
      <c r="J78" s="60"/>
    </row>
    <row r="79" spans="1:10">
      <c r="A79" s="21">
        <v>33</v>
      </c>
      <c r="B79" s="20"/>
      <c r="C79" s="35"/>
      <c r="D79" s="36" t="s">
        <v>106</v>
      </c>
      <c r="E79" s="24" t="s">
        <v>51</v>
      </c>
      <c r="F79" s="24">
        <v>1</v>
      </c>
      <c r="G79" s="24">
        <v>20</v>
      </c>
      <c r="H79" s="25">
        <v>0</v>
      </c>
      <c r="I79" s="41">
        <f>F79*G79*H79</f>
        <v>0</v>
      </c>
      <c r="J79" s="60"/>
    </row>
    <row r="80" spans="1:10">
      <c r="A80" s="21"/>
      <c r="B80" s="20"/>
      <c r="C80" s="21"/>
      <c r="D80" s="27" t="s">
        <v>99</v>
      </c>
      <c r="E80" s="23"/>
      <c r="F80" s="23"/>
      <c r="G80" s="24"/>
      <c r="H80" s="25"/>
      <c r="I80" s="41"/>
      <c r="J80" s="60"/>
    </row>
    <row r="81" spans="1:10" ht="33.75" customHeight="1">
      <c r="A81" s="21">
        <v>34</v>
      </c>
      <c r="B81" s="20"/>
      <c r="C81" s="35"/>
      <c r="D81" s="36" t="s">
        <v>107</v>
      </c>
      <c r="E81" s="24" t="s">
        <v>51</v>
      </c>
      <c r="F81" s="24">
        <v>1</v>
      </c>
      <c r="G81" s="24">
        <v>20</v>
      </c>
      <c r="H81" s="25">
        <v>0</v>
      </c>
      <c r="I81" s="41">
        <f>F81*G81*H81</f>
        <v>0</v>
      </c>
      <c r="J81" s="60"/>
    </row>
    <row r="82" spans="1:10">
      <c r="A82" s="21"/>
      <c r="B82" s="20"/>
      <c r="C82" s="21"/>
      <c r="D82" s="27" t="s">
        <v>99</v>
      </c>
      <c r="E82" s="23"/>
      <c r="F82" s="23"/>
      <c r="G82" s="24"/>
      <c r="H82" s="25"/>
      <c r="I82" s="41"/>
      <c r="J82" s="60"/>
    </row>
    <row r="83" spans="1:10" ht="36.75" customHeight="1">
      <c r="A83" s="21">
        <v>35</v>
      </c>
      <c r="B83" s="20"/>
      <c r="C83" s="26"/>
      <c r="D83" s="22" t="s">
        <v>197</v>
      </c>
      <c r="E83" s="24" t="s">
        <v>195</v>
      </c>
      <c r="F83" s="24">
        <v>1</v>
      </c>
      <c r="G83" s="24">
        <v>6</v>
      </c>
      <c r="H83" s="25">
        <v>0</v>
      </c>
      <c r="I83" s="41">
        <f>F83*G83*H83</f>
        <v>0</v>
      </c>
      <c r="J83" s="60"/>
    </row>
    <row r="84" spans="1:10">
      <c r="A84" s="21"/>
      <c r="B84" s="20"/>
      <c r="C84" s="21"/>
      <c r="D84" s="27" t="s">
        <v>99</v>
      </c>
      <c r="E84" s="23"/>
      <c r="F84" s="23"/>
      <c r="G84" s="24"/>
      <c r="H84" s="25"/>
      <c r="I84" s="41"/>
      <c r="J84" s="60"/>
    </row>
    <row r="85" spans="1:10">
      <c r="A85" s="21"/>
      <c r="B85" s="38"/>
      <c r="C85" s="26"/>
      <c r="D85" s="39"/>
      <c r="E85" s="24"/>
      <c r="F85" s="24"/>
      <c r="G85" s="24"/>
      <c r="H85" s="25"/>
      <c r="I85" s="41"/>
      <c r="J85" s="60"/>
    </row>
    <row r="86" spans="1:10" ht="45.75" customHeight="1">
      <c r="A86" s="21">
        <v>36</v>
      </c>
      <c r="B86" s="20">
        <v>998231311</v>
      </c>
      <c r="C86" s="26"/>
      <c r="D86" s="22" t="s">
        <v>108</v>
      </c>
      <c r="E86" s="24" t="s">
        <v>73</v>
      </c>
      <c r="F86" s="24">
        <v>1</v>
      </c>
      <c r="G86" s="37">
        <v>40</v>
      </c>
      <c r="H86" s="25">
        <v>0</v>
      </c>
      <c r="I86" s="41">
        <v>0</v>
      </c>
      <c r="J86" s="60">
        <f>F86*G86*H86</f>
        <v>0</v>
      </c>
    </row>
    <row r="87" spans="1:10" ht="35.25" customHeight="1">
      <c r="A87" s="43"/>
      <c r="B87" s="44"/>
      <c r="C87" s="45"/>
      <c r="D87" s="46" t="s">
        <v>206</v>
      </c>
      <c r="E87" s="47"/>
      <c r="F87" s="47"/>
      <c r="G87" s="48"/>
      <c r="H87" s="49"/>
      <c r="I87" s="111">
        <f>SUM(I65:I86)</f>
        <v>0</v>
      </c>
      <c r="J87" s="111">
        <f>SUM(J65:J86)</f>
        <v>0</v>
      </c>
    </row>
    <row r="88" spans="1:10" ht="35.25" customHeight="1">
      <c r="A88" s="50"/>
      <c r="B88" s="51"/>
      <c r="C88" s="52"/>
      <c r="D88" s="53"/>
      <c r="E88" s="54"/>
      <c r="F88" s="54"/>
      <c r="G88" s="55"/>
      <c r="H88" s="56"/>
      <c r="I88" s="57"/>
      <c r="J88" s="57"/>
    </row>
    <row r="89" spans="1:10" ht="25.5">
      <c r="A89" s="39"/>
      <c r="B89" s="98"/>
      <c r="C89" s="99"/>
      <c r="D89" s="108" t="s">
        <v>113</v>
      </c>
      <c r="E89" s="24"/>
      <c r="F89" s="24"/>
      <c r="G89" s="24"/>
      <c r="H89" s="100"/>
      <c r="I89" s="101" t="s">
        <v>114</v>
      </c>
      <c r="J89" s="101" t="s">
        <v>115</v>
      </c>
    </row>
    <row r="90" spans="1:10" ht="25.5">
      <c r="A90" s="102"/>
      <c r="B90" s="103"/>
      <c r="C90" s="104"/>
      <c r="D90" s="107" t="s">
        <v>116</v>
      </c>
      <c r="E90" s="24"/>
      <c r="F90" s="24"/>
      <c r="G90" s="24"/>
      <c r="H90" s="100"/>
      <c r="I90" s="109">
        <f>I29+I59+I87</f>
        <v>0</v>
      </c>
      <c r="J90" s="110">
        <f>J29+J59+J87</f>
        <v>0</v>
      </c>
    </row>
    <row r="91" spans="1:10" ht="28.5" customHeight="1">
      <c r="A91" s="102"/>
      <c r="B91" s="103"/>
      <c r="C91" s="104"/>
      <c r="D91" s="106" t="s">
        <v>117</v>
      </c>
      <c r="E91" s="24"/>
      <c r="F91" s="24"/>
      <c r="G91" s="24"/>
      <c r="H91" s="100"/>
      <c r="I91" s="164">
        <f>I90+J90</f>
        <v>0</v>
      </c>
      <c r="J91" s="165"/>
    </row>
    <row r="92" spans="1:10" ht="24" customHeight="1">
      <c r="A92" s="102"/>
      <c r="B92" s="103"/>
      <c r="C92" s="105"/>
      <c r="D92" s="107" t="s">
        <v>124</v>
      </c>
      <c r="E92" s="24"/>
      <c r="F92" s="24"/>
      <c r="G92" s="24"/>
      <c r="H92" s="100"/>
      <c r="I92" s="164">
        <f>I91*1.21</f>
        <v>0</v>
      </c>
      <c r="J92" s="165"/>
    </row>
    <row r="94" spans="1:10">
      <c r="D94" s="40"/>
    </row>
  </sheetData>
  <mergeCells count="36">
    <mergeCell ref="I92:J92"/>
    <mergeCell ref="G34:G36"/>
    <mergeCell ref="H34:H36"/>
    <mergeCell ref="I34:J35"/>
    <mergeCell ref="A33:J33"/>
    <mergeCell ref="A61:J62"/>
    <mergeCell ref="A63:J63"/>
    <mergeCell ref="A64:A66"/>
    <mergeCell ref="B64:B66"/>
    <mergeCell ref="C64:C66"/>
    <mergeCell ref="D64:D66"/>
    <mergeCell ref="E64:E66"/>
    <mergeCell ref="F64:F66"/>
    <mergeCell ref="G64:G66"/>
    <mergeCell ref="H64:H66"/>
    <mergeCell ref="B34:B36"/>
    <mergeCell ref="C34:C36"/>
    <mergeCell ref="D34:D36"/>
    <mergeCell ref="E34:E36"/>
    <mergeCell ref="I91:J91"/>
    <mergeCell ref="I64:J65"/>
    <mergeCell ref="A1:J2"/>
    <mergeCell ref="A3:J3"/>
    <mergeCell ref="A19:J19"/>
    <mergeCell ref="A31:J32"/>
    <mergeCell ref="A4:A6"/>
    <mergeCell ref="B4:B6"/>
    <mergeCell ref="C4:C6"/>
    <mergeCell ref="D4:D6"/>
    <mergeCell ref="E4:E6"/>
    <mergeCell ref="F4:F6"/>
    <mergeCell ref="G4:G6"/>
    <mergeCell ref="H4:H6"/>
    <mergeCell ref="I4:J5"/>
    <mergeCell ref="F34:F36"/>
    <mergeCell ref="A34:A36"/>
  </mergeCells>
  <pageMargins left="0.7" right="0.7" top="0.78740157499999996" bottom="0.78740157499999996" header="0.3" footer="0.3"/>
  <pageSetup paperSize="9" scale="8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sortiment</vt:lpstr>
      <vt:lpstr>Výkaz výměr</vt:lpstr>
      <vt:lpstr>Následná péče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Pavlíková</dc:creator>
  <cp:lastModifiedBy>Veronika Hermachová</cp:lastModifiedBy>
  <cp:lastPrinted>2025-09-15T14:27:45Z</cp:lastPrinted>
  <dcterms:created xsi:type="dcterms:W3CDTF">2015-06-05T18:19:34Z</dcterms:created>
  <dcterms:modified xsi:type="dcterms:W3CDTF">2025-09-15T14:37:05Z</dcterms:modified>
</cp:coreProperties>
</file>