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0 DOTAČNÍ PROJEKTY VŠE_EB\2025 DOT Veřejná zeleň Tyršova_EB\09 VZ\RM schválení ZD\"/>
    </mc:Choice>
  </mc:AlternateContent>
  <xr:revisionPtr revIDLastSave="0" documentId="8_{AF4B2DCA-C844-4088-8606-7FB8D9B9C578}" xr6:coauthVersionLast="47" xr6:coauthVersionMax="47" xr10:uidLastSave="{00000000-0000-0000-0000-000000000000}"/>
  <bookViews>
    <workbookView xWindow="-120" yWindow="-120" windowWidth="29040" windowHeight="15720" tabRatio="952" xr2:uid="{00000000-000D-0000-FFFF-FFFF00000000}"/>
  </bookViews>
  <sheets>
    <sheet name="KRYCÍ LIST" sheetId="11" r:id="rId1"/>
    <sheet name="Rekapitulace" sheetId="24" r:id="rId2"/>
    <sheet name="Přípravné práce" sheetId="52" r:id="rId3"/>
    <sheet name="Sadové úpravy" sheetId="20" r:id="rId4"/>
    <sheet name="následná péče" sheetId="51" r:id="rId5"/>
  </sheets>
  <externalReferences>
    <externalReference r:id="rId6"/>
    <externalReference r:id="rId7"/>
  </externalReferences>
  <definedNames>
    <definedName name="cisloobjektu" localSheetId="1">'[1]Krycí list'!$A$4</definedName>
    <definedName name="cisloobjektu">'[2]Krycí list'!$A$4</definedName>
    <definedName name="cislostavby" localSheetId="1">'[1]Krycí list'!$A$6</definedName>
    <definedName name="cislostavby">'[2]Krycí list'!$A$6</definedName>
    <definedName name="Dil">Rekapitulace!$A$6</definedName>
    <definedName name="Dodavka" localSheetId="1">Rekapitulace!$G$10</definedName>
    <definedName name="Dodavka">[2]Rekapitulace!$G$13</definedName>
    <definedName name="Dodavka0" localSheetId="1">[1]Položky!#REF!</definedName>
    <definedName name="Dodavka0">#REF!</definedName>
    <definedName name="HSV" localSheetId="1">Rekapitulace!$E$10</definedName>
    <definedName name="HSV">[2]Rekapitulace!$E$13</definedName>
    <definedName name="HSV0" localSheetId="1">[1]Položky!#REF!</definedName>
    <definedName name="HSV0">#REF!</definedName>
    <definedName name="HZS" localSheetId="1">Rekapitulace!$I$10</definedName>
    <definedName name="HZS">[2]Rekapitulace!$I$13</definedName>
    <definedName name="HZS0" localSheetId="1">[1]Položky!#REF!</definedName>
    <definedName name="HZS0">#REF!</definedName>
    <definedName name="j">#REF!</definedName>
    <definedName name="jj">#REF!</definedName>
    <definedName name="jjj">#REF!</definedName>
    <definedName name="jjjj">#REF!</definedName>
    <definedName name="jjjjj">#REF!</definedName>
    <definedName name="jjjjjj">#REF!</definedName>
    <definedName name="jjjjjjj">#REF!</definedName>
    <definedName name="jjjjjjjj">#REF!</definedName>
    <definedName name="jjjjjjjjj">[2]Rekapitulace!#REF!</definedName>
    <definedName name="k">[2]Rekapitulace!#REF!</definedName>
    <definedName name="kk">[2]Rekapitulace!#REF!</definedName>
    <definedName name="kkk">[2]Rekapitulace!#REF!</definedName>
    <definedName name="Mont" localSheetId="1">Rekapitulace!$H$10</definedName>
    <definedName name="Mont">[2]Rekapitulace!$H$13</definedName>
    <definedName name="Montaz0" localSheetId="1">[1]Položky!#REF!</definedName>
    <definedName name="Montaz0">#REF!</definedName>
    <definedName name="NazevDilu">Rekapitulace!$B$6</definedName>
    <definedName name="nazevobjektu" localSheetId="1">'[1]Krycí list'!$C$4</definedName>
    <definedName name="nazevobjektu">'[2]Krycí list'!$C$4</definedName>
    <definedName name="nazevstavby" localSheetId="1">'[1]Krycí list'!$C$6</definedName>
    <definedName name="nazevstavby">'[2]Krycí list'!$C$6</definedName>
    <definedName name="_xlnm.Print_Area" localSheetId="2">'Přípravné práce'!$A$1:$I$175</definedName>
    <definedName name="_xlnm.Print_Area" localSheetId="1">Rekapitulace!$A$1:$I$26</definedName>
    <definedName name="PocetMJ" localSheetId="1">'[1]Krycí list'!$G$7</definedName>
    <definedName name="PocetMJ">'[2]Krycí list'!$G$7</definedName>
    <definedName name="PSV" localSheetId="1">Rekapitulace!$F$10</definedName>
    <definedName name="PSV">[2]Rekapitulace!$F$13</definedName>
    <definedName name="PSV0" localSheetId="1">[1]Položky!#REF!</definedName>
    <definedName name="PSV0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Typ" localSheetId="1">[1]Položky!#REF!</definedName>
    <definedName name="Typ">#REF!</definedName>
    <definedName name="VRN" localSheetId="1">Rekapitulace!$H$25</definedName>
    <definedName name="VRN">[2]Rekapitulace!$H$25</definedName>
    <definedName name="VRNKc" localSheetId="1">Rekapitulace!#REF!</definedName>
    <definedName name="VRNKc">[2]Rekapitulace!#REF!</definedName>
    <definedName name="VRNnazev" localSheetId="1">Rekapitulace!#REF!</definedName>
    <definedName name="VRNnazev">[2]Rekapitulace!#REF!</definedName>
    <definedName name="VRNproc" localSheetId="1">Rekapitulace!#REF!</definedName>
    <definedName name="VRNproc">[2]Rekapitulace!#REF!</definedName>
    <definedName name="VRNzakl" localSheetId="1">Rekapitulace!#REF!</definedName>
    <definedName name="VRNzakl">[2]Rekapitulace!#REF!</definedName>
    <definedName name="Závlaha">#REF!</definedName>
    <definedName name="závlaha0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0" l="1"/>
  <c r="I29" i="20"/>
  <c r="I30" i="20"/>
  <c r="I32" i="20"/>
  <c r="I33" i="20"/>
  <c r="I167" i="52" l="1"/>
  <c r="I166" i="52"/>
  <c r="I164" i="52"/>
  <c r="I163" i="52"/>
  <c r="I161" i="52"/>
  <c r="I160" i="52"/>
  <c r="I159" i="52"/>
  <c r="I158" i="52"/>
  <c r="I156" i="52"/>
  <c r="I155" i="52"/>
  <c r="I153" i="52"/>
  <c r="I152" i="52"/>
  <c r="I150" i="52"/>
  <c r="I149" i="52"/>
  <c r="I146" i="52"/>
  <c r="I144" i="52"/>
  <c r="I141" i="52"/>
  <c r="I139" i="52"/>
  <c r="I140" i="52"/>
  <c r="I138" i="52"/>
  <c r="I137" i="52"/>
  <c r="I136" i="52"/>
  <c r="I135" i="52"/>
  <c r="I134" i="52"/>
  <c r="I133" i="52"/>
  <c r="I130" i="52"/>
  <c r="I129" i="52"/>
  <c r="I147" i="52"/>
  <c r="I143" i="52"/>
  <c r="I142" i="52"/>
  <c r="I132" i="52"/>
  <c r="I131" i="52"/>
  <c r="I127" i="52"/>
  <c r="I124" i="52"/>
  <c r="I123" i="52"/>
  <c r="I117" i="52"/>
  <c r="I118" i="52"/>
  <c r="I115" i="52"/>
  <c r="I112" i="52"/>
  <c r="I109" i="52"/>
  <c r="I108" i="52"/>
  <c r="I107" i="52"/>
  <c r="I105" i="52"/>
  <c r="I101" i="52"/>
  <c r="I95" i="52"/>
  <c r="I93" i="52"/>
  <c r="I91" i="52"/>
  <c r="I87" i="52"/>
  <c r="I86" i="52"/>
  <c r="I84" i="52"/>
  <c r="I89" i="52"/>
  <c r="I81" i="52"/>
  <c r="I80" i="52"/>
  <c r="I78" i="52"/>
  <c r="I76" i="52"/>
  <c r="I75" i="52"/>
  <c r="I73" i="52"/>
  <c r="I71" i="52"/>
  <c r="I72" i="52"/>
  <c r="I74" i="52"/>
  <c r="I77" i="52"/>
  <c r="I83" i="52"/>
  <c r="I90" i="52"/>
  <c r="I94" i="52"/>
  <c r="I97" i="52"/>
  <c r="I98" i="52"/>
  <c r="I99" i="52"/>
  <c r="I103" i="52"/>
  <c r="I104" i="52"/>
  <c r="I114" i="52"/>
  <c r="I121" i="52"/>
  <c r="I120" i="52"/>
  <c r="I126" i="52"/>
  <c r="I69" i="52"/>
  <c r="I67" i="52"/>
  <c r="I64" i="52"/>
  <c r="I63" i="52"/>
  <c r="I61" i="52"/>
  <c r="I59" i="52"/>
  <c r="I55" i="52"/>
  <c r="I54" i="52"/>
  <c r="I53" i="52"/>
  <c r="I52" i="52"/>
  <c r="I51" i="52"/>
  <c r="I50" i="52"/>
  <c r="I49" i="52"/>
  <c r="I47" i="52"/>
  <c r="I45" i="52"/>
  <c r="I43" i="52"/>
  <c r="I42" i="52"/>
  <c r="I41" i="52"/>
  <c r="I40" i="52"/>
  <c r="I37" i="52"/>
  <c r="I38" i="52"/>
  <c r="I39" i="52"/>
  <c r="I36" i="52"/>
  <c r="I33" i="52"/>
  <c r="I32" i="52"/>
  <c r="I31" i="52"/>
  <c r="I30" i="52"/>
  <c r="I28" i="52"/>
  <c r="I27" i="52"/>
  <c r="I26" i="52"/>
  <c r="I25" i="52"/>
  <c r="I24" i="52"/>
  <c r="I23" i="52"/>
  <c r="I70" i="52"/>
  <c r="I66" i="52"/>
  <c r="I62" i="52"/>
  <c r="I58" i="52"/>
  <c r="I48" i="52"/>
  <c r="I46" i="52"/>
  <c r="I44" i="52"/>
  <c r="I35" i="52"/>
  <c r="I34" i="52"/>
  <c r="I29" i="52"/>
  <c r="I21" i="52"/>
  <c r="I20" i="52"/>
  <c r="I17" i="52"/>
  <c r="I15" i="52"/>
  <c r="I14" i="52"/>
  <c r="I12" i="52" l="1"/>
  <c r="I13" i="52"/>
  <c r="I16" i="52"/>
  <c r="I18" i="52"/>
  <c r="I19" i="52"/>
  <c r="I22" i="52"/>
  <c r="I170" i="52"/>
  <c r="I29" i="24" s="1"/>
  <c r="H172" i="52"/>
  <c r="G7" i="24" s="1"/>
  <c r="I11" i="52"/>
  <c r="I172" i="52" l="1"/>
  <c r="H7" i="24" s="1"/>
  <c r="I7" i="24" s="1"/>
  <c r="I173" i="52" l="1"/>
  <c r="C13" i="11" s="1"/>
  <c r="I174" i="52" l="1"/>
  <c r="I175" i="52" s="1"/>
  <c r="J28" i="51"/>
  <c r="J27" i="51"/>
  <c r="J25" i="51"/>
  <c r="J24" i="51"/>
  <c r="J23" i="51"/>
  <c r="J21" i="51"/>
  <c r="J57" i="51"/>
  <c r="J56" i="51"/>
  <c r="J54" i="51"/>
  <c r="J53" i="51"/>
  <c r="J52" i="51"/>
  <c r="J50" i="51"/>
  <c r="J86" i="51"/>
  <c r="J82" i="51"/>
  <c r="J83" i="51"/>
  <c r="J85" i="51"/>
  <c r="I17" i="20"/>
  <c r="H53" i="20"/>
  <c r="H52" i="20"/>
  <c r="H51" i="20"/>
  <c r="H49" i="20"/>
  <c r="H48" i="20"/>
  <c r="H47" i="20"/>
  <c r="F40" i="20" l="1"/>
  <c r="H35" i="20"/>
  <c r="I20" i="20"/>
  <c r="I16" i="20"/>
  <c r="I15" i="20"/>
  <c r="I14" i="20"/>
  <c r="H45" i="20"/>
  <c r="I26" i="20" l="1"/>
  <c r="H42" i="20"/>
  <c r="J95" i="51"/>
  <c r="J68" i="51"/>
  <c r="J39" i="51"/>
  <c r="J43" i="51"/>
  <c r="J79" i="51"/>
  <c r="J81" i="51"/>
  <c r="J77" i="51"/>
  <c r="J78" i="51"/>
  <c r="I30" i="51"/>
  <c r="I32" i="51"/>
  <c r="I34" i="51"/>
  <c r="I36" i="51"/>
  <c r="I59" i="51"/>
  <c r="I61" i="51"/>
  <c r="I63" i="51"/>
  <c r="I65" i="51"/>
  <c r="I88" i="51"/>
  <c r="I92" i="51"/>
  <c r="I90" i="51"/>
  <c r="J75" i="51"/>
  <c r="J73" i="51"/>
  <c r="J49" i="51"/>
  <c r="J47" i="51"/>
  <c r="J45" i="51"/>
  <c r="J72" i="51"/>
  <c r="J42" i="51"/>
  <c r="J71" i="51"/>
  <c r="J12" i="51"/>
  <c r="J13" i="51"/>
  <c r="J15" i="51"/>
  <c r="J17" i="51"/>
  <c r="J19" i="51"/>
  <c r="H55" i="20"/>
  <c r="H37" i="20"/>
  <c r="I18" i="20"/>
  <c r="H38" i="20"/>
  <c r="H39" i="20"/>
  <c r="I22" i="20"/>
  <c r="I19" i="20"/>
  <c r="I31" i="24" l="1"/>
  <c r="I97" i="51"/>
  <c r="G9" i="24" s="1"/>
  <c r="J97" i="51" l="1"/>
  <c r="H9" i="24" s="1"/>
  <c r="I9" i="24" s="1"/>
  <c r="J98" i="51" l="1"/>
  <c r="C15" i="11" s="1"/>
  <c r="J99" i="51" l="1"/>
  <c r="J100" i="51" s="1"/>
  <c r="I13" i="20" l="1"/>
  <c r="I21" i="20"/>
  <c r="I23" i="20"/>
  <c r="I24" i="20"/>
  <c r="I25" i="20"/>
  <c r="I12" i="20"/>
  <c r="H40" i="20"/>
  <c r="H41" i="20"/>
  <c r="H36" i="20"/>
  <c r="H59" i="20" l="1"/>
  <c r="F10" i="24" l="1"/>
  <c r="I57" i="20" l="1"/>
  <c r="I30" i="24" l="1"/>
  <c r="I32" i="24" s="1"/>
  <c r="I59" i="20"/>
  <c r="E10" i="24" l="1"/>
  <c r="E24" i="11" l="1"/>
  <c r="G8" i="24" l="1"/>
  <c r="G10" i="24" s="1"/>
  <c r="H8" i="24" l="1"/>
  <c r="I60" i="20"/>
  <c r="I61" i="20" s="1"/>
  <c r="I62" i="20" s="1"/>
  <c r="C14" i="11" l="1"/>
  <c r="C16" i="11" s="1"/>
  <c r="H10" i="24"/>
  <c r="I8" i="24"/>
  <c r="I10" i="24" s="1"/>
  <c r="C19" i="11" l="1"/>
  <c r="G23" i="24"/>
  <c r="I23" i="24" s="1"/>
  <c r="G22" i="24"/>
  <c r="I22" i="24" s="1"/>
  <c r="G15" i="24"/>
  <c r="I15" i="24" s="1"/>
  <c r="G17" i="24"/>
  <c r="I17" i="24" s="1"/>
  <c r="G24" i="24"/>
  <c r="I24" i="24" s="1"/>
  <c r="G20" i="24"/>
  <c r="I20" i="24" s="1"/>
  <c r="G19" i="24"/>
  <c r="I19" i="24" s="1"/>
  <c r="G21" i="24"/>
  <c r="I21" i="24" s="1"/>
  <c r="G18" i="24"/>
  <c r="I18" i="24" s="1"/>
  <c r="G16" i="24"/>
  <c r="I16" i="24" s="1"/>
  <c r="I25" i="24" l="1"/>
  <c r="G13" i="11" l="1"/>
  <c r="G19" i="11" s="1"/>
  <c r="E22" i="11" s="1"/>
  <c r="E25" i="11" s="1"/>
  <c r="E26" i="11" l="1"/>
  <c r="E27" i="11" s="1"/>
</calcChain>
</file>

<file path=xl/sharedStrings.xml><?xml version="1.0" encoding="utf-8"?>
<sst xmlns="http://schemas.openxmlformats.org/spreadsheetml/2006/main" count="663" uniqueCount="196">
  <si>
    <t>Místo realizace:</t>
  </si>
  <si>
    <t>Množství</t>
  </si>
  <si>
    <t>Pořad. číslo pol.</t>
  </si>
  <si>
    <t>Číslo položky ceníku</t>
  </si>
  <si>
    <t>Zkrácený popis</t>
  </si>
  <si>
    <t>M.j.</t>
  </si>
  <si>
    <t xml:space="preserve">   Náklady celkem (Kč)</t>
  </si>
  <si>
    <t>Dodávka</t>
  </si>
  <si>
    <t>Montáž</t>
  </si>
  <si>
    <t xml:space="preserve">Rekapitulace </t>
  </si>
  <si>
    <t>Jednotk. cena (Kč)</t>
  </si>
  <si>
    <t>Dodávka (Kč)</t>
  </si>
  <si>
    <t>Montáž (Kč)</t>
  </si>
  <si>
    <t>Rozpočtové náklady celkem bez DPH</t>
  </si>
  <si>
    <t>Popis zakázky:</t>
  </si>
  <si>
    <t>ks</t>
  </si>
  <si>
    <t>t</t>
  </si>
  <si>
    <t>SADOVÉ ÚPRAVY</t>
  </si>
  <si>
    <r>
      <t>m</t>
    </r>
    <r>
      <rPr>
        <vertAlign val="superscript"/>
        <sz val="10"/>
        <rFont val="Times New Roman"/>
        <family val="1"/>
        <charset val="238"/>
      </rPr>
      <t>3</t>
    </r>
  </si>
  <si>
    <t>DPH</t>
  </si>
  <si>
    <t>Cena celkem bez DPH</t>
  </si>
  <si>
    <t>KRYCÍ LIST ROZPOČTU</t>
  </si>
  <si>
    <t>OBJEKT:</t>
  </si>
  <si>
    <t>NÁZEV OBJEKTU:</t>
  </si>
  <si>
    <t>JKSO:</t>
  </si>
  <si>
    <t>STAVBA:</t>
  </si>
  <si>
    <t>NÁZEV STAVBY:</t>
  </si>
  <si>
    <t>SKP:</t>
  </si>
  <si>
    <t>ZAKÁZKOVÉ ČÍSLO:</t>
  </si>
  <si>
    <t>ZHOTOVITEL:</t>
  </si>
  <si>
    <t>ZPRACOVATEL PROJEKTU:</t>
  </si>
  <si>
    <t>ROZPOČTOVÉ NÁKLADY</t>
  </si>
  <si>
    <t>Rozpočtové náklady hlavní</t>
  </si>
  <si>
    <t>Vedlejší rozpočtové náklady</t>
  </si>
  <si>
    <t>ZRN</t>
  </si>
  <si>
    <t>ZRN celkem</t>
  </si>
  <si>
    <t>RN hlavní</t>
  </si>
  <si>
    <t>Ostatní VRN</t>
  </si>
  <si>
    <t>ZRN + RN + HZS</t>
  </si>
  <si>
    <t>VRN celkem</t>
  </si>
  <si>
    <t>VYPRACOVAL:</t>
  </si>
  <si>
    <t>ZA ZHOTOVITELE:</t>
  </si>
  <si>
    <t>ZA OBJEDNATELE:</t>
  </si>
  <si>
    <t>Základ pro DPH</t>
  </si>
  <si>
    <t>činí:</t>
  </si>
  <si>
    <t xml:space="preserve">POČET LISTŮ:                                                                </t>
  </si>
  <si>
    <t>Celkem</t>
  </si>
  <si>
    <t>823 3 8 1</t>
  </si>
  <si>
    <t>Stavba :</t>
  </si>
  <si>
    <t>Objekt :</t>
  </si>
  <si>
    <t>Přípravné práce</t>
  </si>
  <si>
    <t>Sadové úpravy</t>
  </si>
  <si>
    <t>REKAPITULACE  STAVEBNÍCH  DÍLŮ</t>
  </si>
  <si>
    <t>Stavební díl</t>
  </si>
  <si>
    <t>HSV</t>
  </si>
  <si>
    <t>PSV</t>
  </si>
  <si>
    <t>HZS</t>
  </si>
  <si>
    <t>CELKEM  OBJEKT</t>
  </si>
  <si>
    <t>VEDLEJŠÍ ROZPOČTOVÉ  NÁKLADY</t>
  </si>
  <si>
    <t>Název VRN</t>
  </si>
  <si>
    <t>Kč</t>
  </si>
  <si>
    <t>%</t>
  </si>
  <si>
    <t>Základna</t>
  </si>
  <si>
    <t>Zařízení staveniště</t>
  </si>
  <si>
    <t>Ochrana dřevin po dobu výstavby</t>
  </si>
  <si>
    <t>Zabezpečení stavby, vč. Zábran proti vstupu na staveniště po celou dobu provádění stavby</t>
  </si>
  <si>
    <t>Vytyčení stavby</t>
  </si>
  <si>
    <t>Provoz investora</t>
  </si>
  <si>
    <t>Vytyčení stávajících inženýrsných sítí</t>
  </si>
  <si>
    <t>Geodetické zaměření skutečného provedení</t>
  </si>
  <si>
    <t>Zkoušky a revize</t>
  </si>
  <si>
    <t>Celkový úklid staveniště</t>
  </si>
  <si>
    <t>Jiné vedlejší a ostatní náklady</t>
  </si>
  <si>
    <t>CELKEM VRN</t>
  </si>
  <si>
    <t>PŘÍPRAVNÉ PRÁCE</t>
  </si>
  <si>
    <t xml:space="preserve">DATUM: </t>
  </si>
  <si>
    <r>
      <rPr>
        <b/>
        <sz val="10"/>
        <rFont val="Times New Roman"/>
        <family val="1"/>
        <charset val="238"/>
      </rPr>
      <t>Materiál</t>
    </r>
    <r>
      <rPr>
        <sz val="10"/>
        <rFont val="Times New Roman"/>
        <family val="1"/>
        <charset val="238"/>
      </rPr>
      <t xml:space="preserve"> </t>
    </r>
  </si>
  <si>
    <t>VÝSADBA SOLITÉRNÍHO STROMU</t>
  </si>
  <si>
    <t>Kotvení - 3 kůl, příčka, 2 popruhy, pomocný materiál, juta</t>
  </si>
  <si>
    <t>IX.</t>
  </si>
  <si>
    <t>DPH 21%</t>
  </si>
  <si>
    <t>Cena celkem s DPH</t>
  </si>
  <si>
    <t>CENA ZA OBJEKT CELKEM s DPH</t>
  </si>
  <si>
    <t>DOPRAVA</t>
  </si>
  <si>
    <t>OBJEDNATEL:                                                                  Město Milovice</t>
  </si>
  <si>
    <t>PROJEKTOVAL:                                                       Ing. Lucie Pavlíčková</t>
  </si>
  <si>
    <t>Likvidace veškerého vzniklého bio-odpadu.</t>
  </si>
  <si>
    <r>
      <t>m</t>
    </r>
    <r>
      <rPr>
        <vertAlign val="superscript"/>
        <sz val="10"/>
        <rFont val="Times New Roman CE"/>
        <charset val="238"/>
      </rPr>
      <t>3</t>
    </r>
  </si>
  <si>
    <t>Jamky pro výsadbu s výměnou 50 % půdy zeminy skupiny 1 až 4 obj přes 0,4 do 1 m3 v rovině a svahu do 1:5</t>
  </si>
  <si>
    <t>Výsadba dřeviny s balem D přes 0,6 do 0,8 m do jamky se zalitím v rovině a svahu do 1:5</t>
  </si>
  <si>
    <t>Zhotovení závlahové mísy dřevin D přes 0,5 do 1,0 m v rovině nebo na svahu do 1:5</t>
  </si>
  <si>
    <t>Zřízení ochrany paty kmene dřeviny perforovanou flexibilní plastovou chráničkou</t>
  </si>
  <si>
    <t>Ukotvení kmene dřevin v rovině nebo na svahu do 1:5 třemi kůly D do 0,1 m dl přes 2 do 3 m</t>
  </si>
  <si>
    <t>Ochranný nátěr kmene</t>
  </si>
  <si>
    <t>Zapracování příměsí do půdy ručně do hl 150 mm v rovině nebo ve svahu přes 1:5 do 1:2</t>
  </si>
  <si>
    <t>Hnojení půdy umělým hnojivem k jednotlivým rostlinám v rovině a svahu do 1:5</t>
  </si>
  <si>
    <t>Zřízení ochranného nátěru kmene stromu do výšky 1 m obvodu do 180 mm</t>
  </si>
  <si>
    <t xml:space="preserve">	Přesun hmot pro sadovnické a krajinářské úpravy vodorovně do 5000 m</t>
  </si>
  <si>
    <t>NÁSLEDNÁ PÉČE</t>
  </si>
  <si>
    <t>Následná péče</t>
  </si>
  <si>
    <t>NÁSLEDNÁ PÉČE 1. ROK PO VÝSADBĚ</t>
  </si>
  <si>
    <t>dle aktuální potřeby</t>
  </si>
  <si>
    <r>
      <t>Mulčovací kůra, I.jakost (20 x 1 x 0,1 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>)</t>
    </r>
  </si>
  <si>
    <t>Četnost</t>
  </si>
  <si>
    <t>Znovuuvázání dřeviny ke kůlům</t>
  </si>
  <si>
    <r>
      <t>m</t>
    </r>
    <r>
      <rPr>
        <vertAlign val="superscript"/>
        <sz val="10"/>
        <color rgb="FF000000"/>
        <rFont val="Times New Roman"/>
        <family val="1"/>
        <charset val="238"/>
      </rPr>
      <t>2</t>
    </r>
    <r>
      <rPr>
        <sz val="10"/>
        <color indexed="8"/>
        <rFont val="Times New Roman"/>
        <family val="1"/>
        <charset val="238"/>
      </rPr>
      <t xml:space="preserve">	</t>
    </r>
  </si>
  <si>
    <t>Vypletí záhonu dřevin solitérních s naložením a odvozem odpadu do 20 km v rovině a svahu do 1:5</t>
  </si>
  <si>
    <t>NÁSLEDNÁ PÉČE 2. ROK PO VÝSADBĚ</t>
  </si>
  <si>
    <t>NÁSLEDNÁ PÉČE 3. ROK PO VÝSADBĚ</t>
  </si>
  <si>
    <t>1</t>
  </si>
  <si>
    <t>Řez stromu výchovný alejových stromů v přes 4 do 6 m</t>
  </si>
  <si>
    <t>Řez stromů netrnitých průklestem D koruny přes 2 do 4 m</t>
  </si>
  <si>
    <t>Odstranění ukotvení kmene dřevin třemi kůly D do 0,1 m dl přes 1 do 2 m</t>
  </si>
  <si>
    <t>Dovoz vody pro zálivku rostlin za vzdálenost do 1000 m</t>
  </si>
  <si>
    <t>Startovací hnojivo (1 tab/ 10 g, 10ks/ 1 strom)</t>
  </si>
  <si>
    <t>IČ: 870 81 601</t>
  </si>
  <si>
    <t>Půdní sorbent - Půdní kondicionér (aplikace cca 1kg/1 jámu velikosti cca 1x1x1 m)</t>
  </si>
  <si>
    <t>Zalití rostlin vodou plocha do 20 m2</t>
  </si>
  <si>
    <t xml:space="preserve">Příplatek k dovozu vody pro zálivku rostlin do 1000 m ZKD 1000 m	</t>
  </si>
  <si>
    <t>Ukotvení kmene dřevin v rovině nebo na svahu do 1:5 jedním kůlem D do 0,1 m dl přes 2 do 3 m</t>
  </si>
  <si>
    <t>kg</t>
  </si>
  <si>
    <r>
      <t>Mulčovací kůra, I.jakost (74 x 1 x 0,1 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>)</t>
    </r>
  </si>
  <si>
    <t>Zemina (cca 0,7 m3/ks, celkem 74 ks)</t>
  </si>
  <si>
    <t>Pinus sylvestris</t>
  </si>
  <si>
    <t>PS</t>
  </si>
  <si>
    <t>LISTNATÉ STROMY: ok 10-12</t>
  </si>
  <si>
    <t>Carpinus betulus</t>
  </si>
  <si>
    <t>Quercus robur</t>
  </si>
  <si>
    <t>Tilia cordata</t>
  </si>
  <si>
    <t>JEHLIČNATÉ STROMY: 200-250</t>
  </si>
  <si>
    <t>CB</t>
  </si>
  <si>
    <t>QR</t>
  </si>
  <si>
    <t>TC</t>
  </si>
  <si>
    <t>LISTNATÉ STROMY: ok 16-18</t>
  </si>
  <si>
    <t>Acer pseudoplatanus</t>
  </si>
  <si>
    <t>APS</t>
  </si>
  <si>
    <t>Ochrana dřevin před okusem ručně pletivem v rovině a svahu do 1:5</t>
  </si>
  <si>
    <t>Ochrana kmene stromu, (vel. Min. 150 cm délka, prům. kmene cca 8 cm)</t>
  </si>
  <si>
    <t>100 l/ks, výsadba 41 ks</t>
  </si>
  <si>
    <t>50 l/ks, výsadba 30 ks + 3 ks</t>
  </si>
  <si>
    <t xml:space="preserve">Zalití rostlin vodou plocha do 20 m2 </t>
  </si>
  <si>
    <r>
      <t xml:space="preserve">Zalití rostlin vodou plocha do 20 m2 </t>
    </r>
    <r>
      <rPr>
        <vertAlign val="superscript"/>
        <sz val="10"/>
        <rFont val="Times New Roman"/>
        <family val="1"/>
        <charset val="238"/>
      </rPr>
      <t xml:space="preserve"> </t>
    </r>
  </si>
  <si>
    <t>I.</t>
  </si>
  <si>
    <t>II.</t>
  </si>
  <si>
    <t>OŠETŘENÍ STÁVAJÍCÍCH DŘEVIN</t>
  </si>
  <si>
    <t>Řez stromu zdravotní o ploše koruny přes 270 do 300 m2 lezeckou technikou</t>
  </si>
  <si>
    <t>Volné kácení stromů s rozřezáním a odvětvením D kmene přes 100 do 200 mm</t>
  </si>
  <si>
    <t>Volné kácení stromů s rozřezáním a odvětvením D kmene přes 200 do 300 mm</t>
  </si>
  <si>
    <t>Volné kácení stromů s rozřezáním a odvětvením D kmene přes 300 do 400 mm</t>
  </si>
  <si>
    <t>Směrové kácení stromů s rozřezáním a odvětvením D kmene přes 500 do 600 mm</t>
  </si>
  <si>
    <t>Směrové kácení stromů s rozřezáním a odvětvením D kmene přes 400 do 500 mm</t>
  </si>
  <si>
    <t>Směrové kácení stromů s rozřezáním a odvětvením D kmene přes 200 do 300 mm</t>
  </si>
  <si>
    <t xml:space="preserve">	Směrové kácení stromů s rozřezáním a odvětvením D kmene přes 1200 do 1300 mm</t>
  </si>
  <si>
    <t>Směrové kácení stromů s rozřezáním a odvětvením D kmene přes 700 do 800 mm</t>
  </si>
  <si>
    <t>53a</t>
  </si>
  <si>
    <t>Číslo dřeviny dle inventarizace</t>
  </si>
  <si>
    <t>Směrové kácení stromů s rozřezáním a odvětvením D kmene přes 600 do 700 mm</t>
  </si>
  <si>
    <t>Volné kácení stromů s rozřezáním a odvětvením D kmene přes 400 do 500 mm</t>
  </si>
  <si>
    <t>Volné kácení stromů s rozřezáním a odvětvením D kmene přes 600 do 700 mm</t>
  </si>
  <si>
    <t>Volné kácení stromů s rozřezáním a odvětvením D kmene přes 800 do 900 mm</t>
  </si>
  <si>
    <t>Volné kácení stromů s rozřezáním a odvětvením D kmene přes 500 do 600 mm</t>
  </si>
  <si>
    <t xml:space="preserve">	Volné kácení stromů s rozřezáním a odvětvením D kmene přes 300 do 400 mm</t>
  </si>
  <si>
    <t>Řez stromu zdravotní o ploše koruny přes 30 do 60 m2 lezeckou technikou</t>
  </si>
  <si>
    <t>KÁCENÍ STÁVAJÍCÍCH DŘEVIN</t>
  </si>
  <si>
    <t xml:space="preserve">	Řez stromu redukční o ploše koruny přes 30 do 60 m2 lezeckou technikou</t>
  </si>
  <si>
    <t>30% z ceny z URS</t>
  </si>
  <si>
    <t>Příplatek k řezu stromů lezeckou technikou ZKD 25% překážky řez bezpečnostní pl koruny přes 60 do 90 m2</t>
  </si>
  <si>
    <t>Řez stromu redukční o ploše koruny přes 60 do 90 m2 lezeckou technikou</t>
  </si>
  <si>
    <t>Řez stromu zdravotní o ploše koruny přes 60 do 90 m2 lezeckou technikou</t>
  </si>
  <si>
    <t xml:space="preserve">	Řez stromu zdravotní o ploše koruny přes 150 do 180 m2 lezeckou technikou</t>
  </si>
  <si>
    <t>Instalace dynamické vazby pro zajištění koruny stromu přes 3 lana</t>
  </si>
  <si>
    <t>Řez stromu zdravotní o ploše koruny přes 240 do 270 m2 lezeckou technikou</t>
  </si>
  <si>
    <t>Řez stromu zdravotní o ploše koruny přes 120 do 150 m2 lezeckou technikou</t>
  </si>
  <si>
    <t>Řez stromu redukční o ploše koruny přes 330 do 360 m2 lezeckou technikou</t>
  </si>
  <si>
    <t>Řez stromu zdravotní o ploše koruny přes 330 do 360 m2 lezeckou technikou</t>
  </si>
  <si>
    <t xml:space="preserve">	Řez stromu redukční o ploše koruny přes 270 do 300 m2 lezeckou technikou</t>
  </si>
  <si>
    <t>Řez stromu redukční o ploše koruny přes 240 do 270 m2 lezeckou technikou</t>
  </si>
  <si>
    <t>Řez stromu redukční o ploše koruny přes 210 do 240 m2 lezeckou technikou</t>
  </si>
  <si>
    <t>Řez stromu zdravotní o ploše koruny přes 210 do 240 m2 lezeckou technikou</t>
  </si>
  <si>
    <t xml:space="preserve">	Řez stromu redukční o ploše koruny přes 210 do 240 m2 lezeckou technikou</t>
  </si>
  <si>
    <t>Řez stromu zdravotní o ploše koruny přes 180 do 210 m2 lezeckou technikou</t>
  </si>
  <si>
    <t xml:space="preserve">	Řez stromu redukční o ploše koruny přes 180 do 210 m2 lezeckou technikou</t>
  </si>
  <si>
    <t>Řez stromu bezpečnostní o ploše koruny přes 90 do 120 m2 lezeckou technikou</t>
  </si>
  <si>
    <t>Řez stromu zdravotní o ploše koruny přes 90 do 120 m2 lezeckou technikou</t>
  </si>
  <si>
    <t>Řez stromu bezpečnostní o ploše koruny přes 60 do 90 m2 lezeckou technikou</t>
  </si>
  <si>
    <t>Řez stromu bezpečnostní o ploše koruny přes 30 do 60 m2 lezeckou technikou</t>
  </si>
  <si>
    <t>Řez stromu redukční o ploše koruny do 30 m2 lezeckou technikou</t>
  </si>
  <si>
    <t>Příplatek k řezu stromů lezeckou technikou ZKD 25% překážky řez redukční pl koruny do 30 m2</t>
  </si>
  <si>
    <t>Řez stromu zdravotní o ploše koruny do 30 m2 lezeckou technikou</t>
  </si>
  <si>
    <t xml:space="preserve">	Řez stromu zdravotní o ploše koruny přes 330 do 360 m2 lezeckou technikou</t>
  </si>
  <si>
    <t>Řez stromu bezpečnostní o ploše koruny přes 330 do 360 m2 lezeckou technikou</t>
  </si>
  <si>
    <t>VEŘEJNÁ ZELEŇ TYRŠOVA</t>
  </si>
  <si>
    <t>VEŘEJNÁ ZELEŇ TYRŠOVA
298 24 Milovice - Mladá</t>
  </si>
  <si>
    <t>k.ú. Benátecká Vrutice (602060), p.č. 1400/1, 
Tyršova, 289 24 Milovice - Mladá</t>
  </si>
  <si>
    <t xml:space="preserve">Přípravné práce </t>
  </si>
  <si>
    <t>VEŘEJNÁ ZELEŇ TYRŠOVA, k.ú. Benátecká Vrutice (602060), p.č. 1400/1, Tyršova, 289 24 Milovice - Mladá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</si>
</sst>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K_č_-;\-* #,##0.00\ _K_č_-;_-* &quot;-&quot;??\ _K_č_-;_-@_-"/>
    <numFmt numFmtId="165" formatCode="0.0000"/>
    <numFmt numFmtId="166" formatCode="0.000"/>
    <numFmt numFmtId="167" formatCode="#,##0\ &quot;Kč&quot;"/>
    <numFmt numFmtId="168" formatCode="[$-41B]General"/>
    <numFmt numFmtId="169" formatCode="#,##0.00\ &quot;Kč&quot;"/>
    <numFmt numFmtId="170" formatCode="#,##0.00\ _K_č"/>
    <numFmt numFmtId="171" formatCode="[$-41B]#,##0.00"/>
  </numFmts>
  <fonts count="6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 CE"/>
      <charset val="238"/>
    </font>
    <font>
      <sz val="10"/>
      <name val="Arial CE"/>
      <family val="2"/>
      <charset val="238"/>
    </font>
    <font>
      <sz val="9"/>
      <color indexed="8"/>
      <name val="Times New Roman CE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 CE"/>
      <charset val="238"/>
    </font>
    <font>
      <b/>
      <sz val="10"/>
      <color indexed="8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</font>
    <font>
      <sz val="11"/>
      <name val="Times New Roman CE"/>
      <charset val="238"/>
    </font>
    <font>
      <sz val="10"/>
      <color indexed="8"/>
      <name val="Arial1"/>
      <charset val="238"/>
    </font>
    <font>
      <b/>
      <sz val="12"/>
      <name val="Times New Roman CE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2"/>
      <color indexed="8"/>
      <name val="Times New Roman CE"/>
      <charset val="238"/>
    </font>
    <font>
      <u/>
      <sz val="10"/>
      <name val="Calibri"/>
      <family val="2"/>
      <charset val="238"/>
      <scheme val="minor"/>
    </font>
    <font>
      <sz val="9"/>
      <name val="Times New Roman CE"/>
      <charset val="238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0"/>
      <name val="Calibri"/>
      <family val="2"/>
      <charset val="238"/>
    </font>
    <font>
      <i/>
      <sz val="10"/>
      <name val="Calibri"/>
      <family val="2"/>
      <charset val="238"/>
    </font>
    <font>
      <sz val="9"/>
      <name val="Arial CE"/>
      <family val="2"/>
      <charset val="238"/>
    </font>
    <font>
      <u/>
      <sz val="10"/>
      <color indexed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vertAlign val="superscript"/>
      <sz val="10"/>
      <name val="Times New Roman CE"/>
      <charset val="238"/>
    </font>
    <font>
      <sz val="11"/>
      <color theme="1"/>
      <name val="Times New Roman"/>
      <family val="1"/>
      <charset val="238"/>
    </font>
    <font>
      <b/>
      <sz val="1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0"/>
      <color rgb="FF0000FF"/>
      <name val="Times New Roman"/>
      <family val="1"/>
      <charset val="238"/>
    </font>
    <font>
      <vertAlign val="superscript"/>
      <sz val="10"/>
      <color rgb="FF00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Times New Roman CE"/>
      <charset val="238"/>
    </font>
    <font>
      <sz val="10"/>
      <color rgb="FFFF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164" fontId="3" fillId="0" borderId="0" applyFont="0" applyFill="0" applyBorder="0" applyAlignment="0" applyProtection="0"/>
    <xf numFmtId="165" fontId="5" fillId="0" borderId="1" applyBorder="0" applyAlignment="0"/>
    <xf numFmtId="166" fontId="5" fillId="0" borderId="2" applyBorder="0" applyAlignment="0"/>
    <xf numFmtId="168" fontId="17" fillId="0" borderId="0"/>
    <xf numFmtId="0" fontId="5" fillId="0" borderId="0"/>
    <xf numFmtId="0" fontId="29" fillId="0" borderId="0"/>
    <xf numFmtId="165" fontId="29" fillId="0" borderId="1" applyBorder="0" applyAlignment="0"/>
    <xf numFmtId="166" fontId="29" fillId="0" borderId="2" applyBorder="0" applyAlignment="0"/>
    <xf numFmtId="164" fontId="28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5" fillId="0" borderId="0" applyFont="0" applyFill="0" applyBorder="0" applyAlignment="0" applyProtection="0"/>
    <xf numFmtId="0" fontId="43" fillId="0" borderId="0"/>
    <xf numFmtId="0" fontId="44" fillId="0" borderId="0"/>
    <xf numFmtId="165" fontId="44" fillId="0" borderId="1" applyBorder="0" applyAlignment="0"/>
    <xf numFmtId="166" fontId="44" fillId="0" borderId="2" applyBorder="0" applyAlignment="0"/>
    <xf numFmtId="165" fontId="5" fillId="0" borderId="1" applyBorder="0" applyAlignment="0"/>
    <xf numFmtId="166" fontId="5" fillId="0" borderId="2" applyBorder="0" applyAlignment="0"/>
    <xf numFmtId="168" fontId="17" fillId="0" borderId="0"/>
    <xf numFmtId="0" fontId="47" fillId="0" borderId="0">
      <alignment horizontal="center" vertical="top"/>
    </xf>
    <xf numFmtId="0" fontId="48" fillId="0" borderId="0">
      <alignment horizontal="right" vertical="top"/>
    </xf>
    <xf numFmtId="0" fontId="48" fillId="3" borderId="0">
      <alignment horizontal="left" vertical="center"/>
    </xf>
    <xf numFmtId="0" fontId="49" fillId="0" borderId="0">
      <alignment horizontal="right" vertical="top"/>
    </xf>
    <xf numFmtId="0" fontId="49" fillId="0" borderId="0">
      <alignment horizontal="left" vertical="top"/>
    </xf>
    <xf numFmtId="0" fontId="49" fillId="0" borderId="0">
      <alignment horizontal="right" vertical="top"/>
    </xf>
    <xf numFmtId="0" fontId="48" fillId="0" borderId="0">
      <alignment horizontal="left" vertical="top"/>
    </xf>
    <xf numFmtId="0" fontId="48" fillId="0" borderId="0">
      <alignment horizontal="right" vertical="top"/>
    </xf>
    <xf numFmtId="0" fontId="57" fillId="0" borderId="0" applyNumberFormat="0" applyFill="0" applyBorder="0" applyAlignment="0" applyProtection="0"/>
  </cellStyleXfs>
  <cellXfs count="33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12" fillId="0" borderId="0" xfId="0" applyFont="1"/>
    <xf numFmtId="0" fontId="15" fillId="0" borderId="0" xfId="0" applyFont="1"/>
    <xf numFmtId="0" fontId="19" fillId="0" borderId="0" xfId="0" applyFont="1"/>
    <xf numFmtId="169" fontId="26" fillId="0" borderId="7" xfId="0" applyNumberFormat="1" applyFont="1" applyBorder="1" applyAlignment="1">
      <alignment horizontal="right"/>
    </xf>
    <xf numFmtId="169" fontId="26" fillId="0" borderId="7" xfId="0" applyNumberFormat="1" applyFont="1" applyBorder="1" applyAlignment="1">
      <alignment horizontal="left"/>
    </xf>
    <xf numFmtId="9" fontId="20" fillId="0" borderId="7" xfId="0" applyNumberFormat="1" applyFont="1" applyBorder="1"/>
    <xf numFmtId="0" fontId="20" fillId="0" borderId="7" xfId="0" applyFont="1" applyBorder="1" applyAlignment="1">
      <alignment horizontal="right"/>
    </xf>
    <xf numFmtId="9" fontId="0" fillId="0" borderId="7" xfId="0" applyNumberFormat="1" applyBorder="1"/>
    <xf numFmtId="40" fontId="10" fillId="0" borderId="0" xfId="9" applyNumberFormat="1" applyFont="1" applyBorder="1" applyAlignment="1">
      <alignment horizontal="right"/>
    </xf>
    <xf numFmtId="4" fontId="11" fillId="0" borderId="0" xfId="0" applyNumberFormat="1" applyFont="1"/>
    <xf numFmtId="4" fontId="11" fillId="0" borderId="0" xfId="7" applyNumberFormat="1" applyFont="1" applyBorder="1" applyAlignment="1">
      <alignment horizontal="right"/>
    </xf>
    <xf numFmtId="0" fontId="32" fillId="0" borderId="0" xfId="0" applyFont="1"/>
    <xf numFmtId="0" fontId="33" fillId="0" borderId="0" xfId="0" applyFont="1"/>
    <xf numFmtId="49" fontId="36" fillId="0" borderId="0" xfId="0" applyNumberFormat="1" applyFont="1" applyAlignment="1">
      <alignment horizontal="center" vertical="top" wrapText="1"/>
    </xf>
    <xf numFmtId="0" fontId="37" fillId="0" borderId="0" xfId="0" applyFont="1" applyAlignment="1">
      <alignment horizontal="left" vertical="top" wrapText="1"/>
    </xf>
    <xf numFmtId="0" fontId="13" fillId="0" borderId="0" xfId="0" applyFont="1"/>
    <xf numFmtId="0" fontId="35" fillId="0" borderId="0" xfId="0" applyFont="1"/>
    <xf numFmtId="0" fontId="39" fillId="0" borderId="0" xfId="0" applyFont="1"/>
    <xf numFmtId="0" fontId="23" fillId="0" borderId="0" xfId="0" applyFont="1"/>
    <xf numFmtId="169" fontId="6" fillId="0" borderId="0" xfId="0" applyNumberFormat="1" applyFont="1"/>
    <xf numFmtId="4" fontId="12" fillId="0" borderId="7" xfId="0" applyNumberFormat="1" applyFont="1" applyBorder="1" applyProtection="1">
      <protection locked="0"/>
    </xf>
    <xf numFmtId="0" fontId="12" fillId="0" borderId="43" xfId="15" applyFont="1" applyBorder="1"/>
    <xf numFmtId="0" fontId="12" fillId="0" borderId="43" xfId="16" applyFont="1" applyBorder="1" applyAlignment="1">
      <alignment horizontal="left"/>
    </xf>
    <xf numFmtId="14" fontId="12" fillId="0" borderId="44" xfId="16" applyNumberFormat="1" applyFont="1" applyBorder="1"/>
    <xf numFmtId="0" fontId="44" fillId="0" borderId="0" xfId="16"/>
    <xf numFmtId="0" fontId="12" fillId="0" borderId="39" xfId="15" applyFont="1" applyBorder="1"/>
    <xf numFmtId="0" fontId="12" fillId="0" borderId="0" xfId="16" applyFont="1"/>
    <xf numFmtId="49" fontId="14" fillId="0" borderId="8" xfId="16" applyNumberFormat="1" applyFont="1" applyBorder="1"/>
    <xf numFmtId="0" fontId="14" fillId="0" borderId="9" xfId="16" applyFont="1" applyBorder="1"/>
    <xf numFmtId="0" fontId="14" fillId="0" borderId="13" xfId="16" applyFont="1" applyBorder="1"/>
    <xf numFmtId="0" fontId="14" fillId="0" borderId="10" xfId="16" applyFont="1" applyBorder="1"/>
    <xf numFmtId="0" fontId="14" fillId="0" borderId="11" xfId="16" applyFont="1" applyBorder="1"/>
    <xf numFmtId="0" fontId="14" fillId="0" borderId="12" xfId="16" applyFont="1" applyBorder="1"/>
    <xf numFmtId="49" fontId="12" fillId="0" borderId="48" xfId="16" applyNumberFormat="1" applyFont="1" applyBorder="1"/>
    <xf numFmtId="3" fontId="12" fillId="0" borderId="49" xfId="16" applyNumberFormat="1" applyFont="1" applyBorder="1"/>
    <xf numFmtId="0" fontId="14" fillId="0" borderId="8" xfId="16" applyFont="1" applyBorder="1"/>
    <xf numFmtId="3" fontId="14" fillId="0" borderId="13" xfId="16" applyNumberFormat="1" applyFont="1" applyBorder="1"/>
    <xf numFmtId="0" fontId="42" fillId="0" borderId="0" xfId="16" applyFont="1"/>
    <xf numFmtId="0" fontId="14" fillId="0" borderId="0" xfId="16" applyFont="1" applyAlignment="1">
      <alignment horizontal="centerContinuous"/>
    </xf>
    <xf numFmtId="3" fontId="14" fillId="0" borderId="0" xfId="16" applyNumberFormat="1" applyFont="1" applyAlignment="1">
      <alignment horizontal="centerContinuous"/>
    </xf>
    <xf numFmtId="3" fontId="44" fillId="0" borderId="0" xfId="16" applyNumberFormat="1"/>
    <xf numFmtId="0" fontId="14" fillId="0" borderId="51" xfId="16" applyFont="1" applyBorder="1"/>
    <xf numFmtId="0" fontId="14" fillId="0" borderId="52" xfId="16" applyFont="1" applyBorder="1"/>
    <xf numFmtId="0" fontId="12" fillId="0" borderId="53" xfId="16" applyFont="1" applyBorder="1"/>
    <xf numFmtId="0" fontId="14" fillId="0" borderId="29" xfId="16" applyFont="1" applyBorder="1" applyAlignment="1">
      <alignment horizontal="right"/>
    </xf>
    <xf numFmtId="0" fontId="14" fillId="0" borderId="52" xfId="16" applyFont="1" applyBorder="1" applyAlignment="1">
      <alignment horizontal="right"/>
    </xf>
    <xf numFmtId="0" fontId="14" fillId="0" borderId="54" xfId="16" applyFont="1" applyBorder="1" applyAlignment="1">
      <alignment horizontal="center"/>
    </xf>
    <xf numFmtId="4" fontId="14" fillId="0" borderId="52" xfId="16" applyNumberFormat="1" applyFont="1" applyBorder="1" applyAlignment="1">
      <alignment horizontal="right"/>
    </xf>
    <xf numFmtId="4" fontId="14" fillId="0" borderId="53" xfId="16" applyNumberFormat="1" applyFont="1" applyBorder="1" applyAlignment="1">
      <alignment horizontal="right"/>
    </xf>
    <xf numFmtId="4" fontId="12" fillId="0" borderId="30" xfId="16" applyNumberFormat="1" applyFont="1" applyBorder="1" applyAlignment="1">
      <alignment horizontal="right"/>
    </xf>
    <xf numFmtId="0" fontId="23" fillId="0" borderId="57" xfId="0" applyFont="1" applyBorder="1"/>
    <xf numFmtId="0" fontId="23" fillId="0" borderId="58" xfId="0" applyFont="1" applyBorder="1"/>
    <xf numFmtId="0" fontId="23" fillId="0" borderId="59" xfId="0" applyFont="1" applyBorder="1"/>
    <xf numFmtId="4" fontId="23" fillId="0" borderId="58" xfId="0" applyNumberFormat="1" applyFont="1" applyBorder="1" applyAlignment="1">
      <alignment horizontal="right"/>
    </xf>
    <xf numFmtId="0" fontId="12" fillId="0" borderId="61" xfId="16" applyFont="1" applyBorder="1"/>
    <xf numFmtId="0" fontId="12" fillId="0" borderId="30" xfId="16" applyFont="1" applyBorder="1"/>
    <xf numFmtId="0" fontId="12" fillId="0" borderId="33" xfId="16" applyFont="1" applyBorder="1"/>
    <xf numFmtId="0" fontId="12" fillId="0" borderId="62" xfId="16" applyFont="1" applyBorder="1"/>
    <xf numFmtId="0" fontId="14" fillId="0" borderId="63" xfId="16" applyFont="1" applyBorder="1"/>
    <xf numFmtId="0" fontId="12" fillId="0" borderId="63" xfId="16" applyFont="1" applyBorder="1"/>
    <xf numFmtId="4" fontId="12" fillId="0" borderId="64" xfId="16" applyNumberFormat="1" applyFont="1" applyBorder="1"/>
    <xf numFmtId="3" fontId="40" fillId="0" borderId="0" xfId="16" applyNumberFormat="1" applyFont="1"/>
    <xf numFmtId="4" fontId="40" fillId="0" borderId="0" xfId="16" applyNumberFormat="1" applyFont="1"/>
    <xf numFmtId="4" fontId="44" fillId="0" borderId="0" xfId="16" applyNumberFormat="1"/>
    <xf numFmtId="4" fontId="12" fillId="0" borderId="37" xfId="16" applyNumberFormat="1" applyFont="1" applyBorder="1" applyAlignment="1">
      <alignment horizontal="right"/>
    </xf>
    <xf numFmtId="4" fontId="12" fillId="0" borderId="7" xfId="16" applyNumberFormat="1" applyFont="1" applyBorder="1" applyAlignment="1">
      <alignment horizontal="right"/>
    </xf>
    <xf numFmtId="4" fontId="12" fillId="0" borderId="19" xfId="16" applyNumberFormat="1" applyFont="1" applyBorder="1" applyAlignment="1">
      <alignment horizontal="right"/>
    </xf>
    <xf numFmtId="4" fontId="23" fillId="0" borderId="60" xfId="0" applyNumberFormat="1" applyFont="1" applyBorder="1" applyAlignment="1">
      <alignment horizontal="right"/>
    </xf>
    <xf numFmtId="4" fontId="23" fillId="0" borderId="20" xfId="0" applyNumberFormat="1" applyFont="1" applyBorder="1" applyAlignment="1">
      <alignment horizontal="right"/>
    </xf>
    <xf numFmtId="4" fontId="12" fillId="0" borderId="28" xfId="16" applyNumberFormat="1" applyFont="1" applyBorder="1"/>
    <xf numFmtId="4" fontId="12" fillId="0" borderId="18" xfId="16" applyNumberFormat="1" applyFont="1" applyBorder="1"/>
    <xf numFmtId="4" fontId="14" fillId="0" borderId="10" xfId="16" applyNumberFormat="1" applyFont="1" applyBorder="1"/>
    <xf numFmtId="4" fontId="14" fillId="0" borderId="11" xfId="16" applyNumberFormat="1" applyFont="1" applyBorder="1"/>
    <xf numFmtId="4" fontId="14" fillId="0" borderId="65" xfId="16" applyNumberFormat="1" applyFont="1" applyBorder="1"/>
    <xf numFmtId="170" fontId="42" fillId="0" borderId="0" xfId="16" applyNumberFormat="1" applyFont="1"/>
    <xf numFmtId="0" fontId="12" fillId="0" borderId="0" xfId="0" applyFont="1" applyAlignment="1">
      <alignment horizontal="left" vertical="top"/>
    </xf>
    <xf numFmtId="4" fontId="23" fillId="0" borderId="66" xfId="0" applyNumberFormat="1" applyFont="1" applyBorder="1" applyAlignment="1">
      <alignment horizontal="right"/>
    </xf>
    <xf numFmtId="4" fontId="12" fillId="0" borderId="28" xfId="16" applyNumberFormat="1" applyFont="1" applyBorder="1" applyAlignment="1">
      <alignment horizontal="right"/>
    </xf>
    <xf numFmtId="4" fontId="23" fillId="0" borderId="0" xfId="0" applyNumberFormat="1" applyFont="1" applyAlignment="1">
      <alignment horizontal="right"/>
    </xf>
    <xf numFmtId="4" fontId="12" fillId="0" borderId="8" xfId="16" applyNumberFormat="1" applyFont="1" applyBorder="1"/>
    <xf numFmtId="4" fontId="12" fillId="0" borderId="9" xfId="16" applyNumberFormat="1" applyFont="1" applyBorder="1"/>
    <xf numFmtId="3" fontId="14" fillId="0" borderId="9" xfId="16" applyNumberFormat="1" applyFont="1" applyBorder="1"/>
    <xf numFmtId="0" fontId="31" fillId="0" borderId="0" xfId="0" applyFont="1"/>
    <xf numFmtId="0" fontId="38" fillId="0" borderId="0" xfId="0" applyFont="1"/>
    <xf numFmtId="3" fontId="12" fillId="0" borderId="50" xfId="16" applyNumberFormat="1" applyFont="1" applyBorder="1"/>
    <xf numFmtId="3" fontId="14" fillId="0" borderId="21" xfId="16" applyNumberFormat="1" applyFont="1" applyBorder="1"/>
    <xf numFmtId="3" fontId="12" fillId="0" borderId="33" xfId="16" applyNumberFormat="1" applyFont="1" applyBorder="1" applyAlignment="1">
      <alignment horizontal="right"/>
    </xf>
    <xf numFmtId="3" fontId="23" fillId="0" borderId="59" xfId="0" applyNumberFormat="1" applyFont="1" applyBorder="1" applyAlignment="1">
      <alignment horizontal="right"/>
    </xf>
    <xf numFmtId="3" fontId="23" fillId="0" borderId="67" xfId="0" applyNumberFormat="1" applyFont="1" applyBorder="1" applyAlignment="1">
      <alignment horizontal="right"/>
    </xf>
    <xf numFmtId="3" fontId="14" fillId="0" borderId="13" xfId="16" applyNumberFormat="1" applyFont="1" applyBorder="1" applyAlignment="1">
      <alignment horizontal="right"/>
    </xf>
    <xf numFmtId="169" fontId="0" fillId="0" borderId="0" xfId="0" applyNumberFormat="1"/>
    <xf numFmtId="0" fontId="20" fillId="0" borderId="7" xfId="0" applyFont="1" applyBorder="1" applyAlignment="1">
      <alignment horizontal="left"/>
    </xf>
    <xf numFmtId="4" fontId="12" fillId="0" borderId="7" xfId="1" applyNumberFormat="1" applyFont="1" applyFill="1" applyBorder="1" applyAlignment="1" applyProtection="1">
      <alignment horizontal="right"/>
      <protection locked="0"/>
    </xf>
    <xf numFmtId="0" fontId="23" fillId="0" borderId="7" xfId="0" applyFont="1" applyBorder="1" applyProtection="1">
      <protection locked="0"/>
    </xf>
    <xf numFmtId="17" fontId="0" fillId="0" borderId="0" xfId="0" applyNumberFormat="1"/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7" fontId="30" fillId="0" borderId="0" xfId="20" applyNumberFormat="1" applyFont="1" applyBorder="1"/>
    <xf numFmtId="0" fontId="50" fillId="0" borderId="0" xfId="0" applyFont="1"/>
    <xf numFmtId="0" fontId="0" fillId="0" borderId="0" xfId="0" applyAlignment="1">
      <alignment horizontal="left"/>
    </xf>
    <xf numFmtId="169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/>
    <xf numFmtId="0" fontId="27" fillId="0" borderId="76" xfId="0" applyFont="1" applyBorder="1"/>
    <xf numFmtId="0" fontId="27" fillId="0" borderId="77" xfId="0" applyFont="1" applyBorder="1"/>
    <xf numFmtId="0" fontId="27" fillId="0" borderId="78" xfId="0" applyFont="1" applyBorder="1"/>
    <xf numFmtId="0" fontId="23" fillId="4" borderId="7" xfId="0" applyFont="1" applyFill="1" applyBorder="1" applyProtection="1">
      <protection locked="0"/>
    </xf>
    <xf numFmtId="0" fontId="23" fillId="4" borderId="0" xfId="0" applyFont="1" applyFill="1"/>
    <xf numFmtId="0" fontId="53" fillId="0" borderId="0" xfId="0" applyFont="1"/>
    <xf numFmtId="4" fontId="12" fillId="0" borderId="7" xfId="0" applyNumberFormat="1" applyFont="1" applyBorder="1" applyAlignment="1" applyProtection="1">
      <alignment horizontal="right"/>
      <protection locked="0"/>
    </xf>
    <xf numFmtId="0" fontId="56" fillId="0" borderId="0" xfId="0" applyFont="1"/>
    <xf numFmtId="0" fontId="57" fillId="0" borderId="0" xfId="30" applyFill="1"/>
    <xf numFmtId="0" fontId="58" fillId="0" borderId="0" xfId="0" applyFont="1"/>
    <xf numFmtId="0" fontId="58" fillId="0" borderId="0" xfId="0" applyFont="1" applyAlignment="1">
      <alignment horizontal="left"/>
    </xf>
    <xf numFmtId="0" fontId="59" fillId="0" borderId="0" xfId="0" applyFont="1"/>
    <xf numFmtId="0" fontId="60" fillId="0" borderId="0" xfId="0" applyFont="1"/>
    <xf numFmtId="0" fontId="57" fillId="0" borderId="0" xfId="30"/>
    <xf numFmtId="0" fontId="0" fillId="0" borderId="0" xfId="0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left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3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7" fillId="0" borderId="38" xfId="0" applyNumberFormat="1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top"/>
    </xf>
    <xf numFmtId="49" fontId="8" fillId="0" borderId="0" xfId="0" applyNumberFormat="1" applyFont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40" fontId="10" fillId="0" borderId="0" xfId="1" applyNumberFormat="1" applyFont="1" applyFill="1" applyBorder="1" applyAlignment="1" applyProtection="1">
      <alignment horizontal="right"/>
    </xf>
    <xf numFmtId="4" fontId="9" fillId="0" borderId="0" xfId="0" applyNumberFormat="1" applyFont="1"/>
    <xf numFmtId="0" fontId="7" fillId="0" borderId="29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71" xfId="0" applyFont="1" applyBorder="1" applyAlignment="1">
      <alignment horizontal="left" vertical="top"/>
    </xf>
    <xf numFmtId="0" fontId="12" fillId="0" borderId="71" xfId="0" applyFont="1" applyBorder="1" applyAlignment="1">
      <alignment horizontal="center"/>
    </xf>
    <xf numFmtId="4" fontId="12" fillId="0" borderId="71" xfId="0" applyNumberFormat="1" applyFont="1" applyBorder="1"/>
    <xf numFmtId="4" fontId="12" fillId="0" borderId="72" xfId="0" applyNumberFormat="1" applyFont="1" applyBorder="1"/>
    <xf numFmtId="0" fontId="12" fillId="0" borderId="68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top" wrapText="1"/>
    </xf>
    <xf numFmtId="168" fontId="12" fillId="0" borderId="7" xfId="4" applyFont="1" applyBorder="1" applyAlignment="1">
      <alignment horizontal="center"/>
    </xf>
    <xf numFmtId="4" fontId="12" fillId="0" borderId="7" xfId="0" applyNumberFormat="1" applyFont="1" applyBorder="1"/>
    <xf numFmtId="4" fontId="12" fillId="0" borderId="40" xfId="0" applyNumberFormat="1" applyFont="1" applyBorder="1"/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12" fillId="0" borderId="22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top" wrapText="1"/>
    </xf>
    <xf numFmtId="4" fontId="12" fillId="0" borderId="22" xfId="0" applyNumberFormat="1" applyFont="1" applyBorder="1"/>
    <xf numFmtId="0" fontId="10" fillId="0" borderId="7" xfId="0" applyFont="1" applyBorder="1" applyAlignment="1">
      <alignment horizontal="right" vertical="center"/>
    </xf>
    <xf numFmtId="4" fontId="12" fillId="0" borderId="83" xfId="0" applyNumberFormat="1" applyFont="1" applyBorder="1"/>
    <xf numFmtId="0" fontId="7" fillId="0" borderId="6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49" fontId="54" fillId="0" borderId="7" xfId="0" applyNumberFormat="1" applyFont="1" applyBorder="1" applyAlignment="1">
      <alignment horizontal="left" vertical="center" wrapText="1"/>
    </xf>
    <xf numFmtId="168" fontId="7" fillId="0" borderId="7" xfId="21" applyFont="1" applyBorder="1" applyAlignment="1">
      <alignment horizontal="center"/>
    </xf>
    <xf numFmtId="4" fontId="12" fillId="0" borderId="0" xfId="0" applyNumberFormat="1" applyFont="1"/>
    <xf numFmtId="0" fontId="10" fillId="0" borderId="7" xfId="0" applyFont="1" applyBorder="1" applyAlignment="1">
      <alignment vertical="center"/>
    </xf>
    <xf numFmtId="0" fontId="10" fillId="0" borderId="22" xfId="0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0" fontId="22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/>
    </xf>
    <xf numFmtId="4" fontId="12" fillId="0" borderId="6" xfId="1" applyNumberFormat="1" applyFont="1" applyFill="1" applyBorder="1" applyAlignment="1" applyProtection="1">
      <alignment horizontal="right"/>
    </xf>
    <xf numFmtId="4" fontId="12" fillId="0" borderId="6" xfId="0" applyNumberFormat="1" applyFont="1" applyBorder="1"/>
    <xf numFmtId="4" fontId="12" fillId="0" borderId="70" xfId="0" applyNumberFormat="1" applyFont="1" applyBorder="1"/>
    <xf numFmtId="0" fontId="10" fillId="0" borderId="8" xfId="0" applyFont="1" applyBorder="1"/>
    <xf numFmtId="0" fontId="16" fillId="0" borderId="9" xfId="0" applyFont="1" applyBorder="1" applyAlignment="1">
      <alignment vertical="top"/>
    </xf>
    <xf numFmtId="49" fontId="16" fillId="0" borderId="9" xfId="0" applyNumberFormat="1" applyFont="1" applyBorder="1" applyAlignment="1">
      <alignment horizontal="center" vertical="top" wrapText="1"/>
    </xf>
    <xf numFmtId="0" fontId="11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40" fontId="10" fillId="0" borderId="10" xfId="1" applyNumberFormat="1" applyFont="1" applyFill="1" applyBorder="1" applyAlignment="1" applyProtection="1">
      <alignment horizontal="right" vertical="center"/>
    </xf>
    <xf numFmtId="4" fontId="11" fillId="0" borderId="11" xfId="0" applyNumberFormat="1" applyFont="1" applyBorder="1" applyAlignment="1">
      <alignment vertical="center"/>
    </xf>
    <xf numFmtId="0" fontId="4" fillId="0" borderId="8" xfId="0" applyFont="1" applyBorder="1"/>
    <xf numFmtId="0" fontId="8" fillId="0" borderId="9" xfId="0" applyFont="1" applyBorder="1" applyAlignment="1">
      <alignment vertical="top"/>
    </xf>
    <xf numFmtId="49" fontId="8" fillId="0" borderId="9" xfId="0" applyNumberFormat="1" applyFont="1" applyBorder="1" applyAlignment="1">
      <alignment horizontal="center" vertical="top" wrapText="1"/>
    </xf>
    <xf numFmtId="0" fontId="11" fillId="0" borderId="9" xfId="0" applyFont="1" applyBorder="1" applyAlignment="1">
      <alignment horizontal="left" vertical="top" wrapText="1"/>
    </xf>
    <xf numFmtId="40" fontId="10" fillId="0" borderId="10" xfId="1" applyNumberFormat="1" applyFont="1" applyFill="1" applyBorder="1" applyAlignment="1" applyProtection="1">
      <alignment horizontal="right"/>
    </xf>
    <xf numFmtId="4" fontId="9" fillId="0" borderId="11" xfId="0" applyNumberFormat="1" applyFont="1" applyBorder="1"/>
    <xf numFmtId="40" fontId="10" fillId="0" borderId="9" xfId="1" applyNumberFormat="1" applyFont="1" applyFill="1" applyBorder="1" applyAlignment="1" applyProtection="1">
      <alignment horizontal="right"/>
    </xf>
    <xf numFmtId="4" fontId="9" fillId="0" borderId="9" xfId="0" applyNumberFormat="1" applyFont="1" applyBorder="1"/>
    <xf numFmtId="167" fontId="9" fillId="0" borderId="12" xfId="3" applyNumberFormat="1" applyFont="1" applyBorder="1"/>
    <xf numFmtId="0" fontId="4" fillId="0" borderId="0" xfId="0" applyFont="1"/>
    <xf numFmtId="4" fontId="12" fillId="0" borderId="71" xfId="1" applyNumberFormat="1" applyFont="1" applyFill="1" applyBorder="1" applyAlignment="1" applyProtection="1">
      <alignment horizontal="right"/>
      <protection locked="0"/>
    </xf>
    <xf numFmtId="171" fontId="12" fillId="0" borderId="7" xfId="4" applyNumberFormat="1" applyFont="1" applyBorder="1" applyAlignment="1" applyProtection="1">
      <alignment horizontal="right"/>
      <protection locked="0"/>
    </xf>
    <xf numFmtId="4" fontId="10" fillId="0" borderId="7" xfId="1" applyNumberFormat="1" applyFont="1" applyFill="1" applyBorder="1" applyAlignment="1" applyProtection="1">
      <alignment horizontal="right"/>
      <protection locked="0"/>
    </xf>
    <xf numFmtId="4" fontId="10" fillId="0" borderId="22" xfId="1" applyNumberFormat="1" applyFont="1" applyFill="1" applyBorder="1" applyAlignment="1" applyProtection="1">
      <alignment horizontal="right"/>
      <protection locked="0"/>
    </xf>
    <xf numFmtId="0" fontId="12" fillId="0" borderId="7" xfId="0" applyFont="1" applyBorder="1" applyAlignment="1" applyProtection="1">
      <alignment horizontal="center"/>
      <protection locked="0"/>
    </xf>
    <xf numFmtId="4" fontId="12" fillId="0" borderId="6" xfId="1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71" xfId="0" applyFont="1" applyBorder="1" applyAlignment="1">
      <alignment vertical="center"/>
    </xf>
    <xf numFmtId="0" fontId="14" fillId="0" borderId="71" xfId="0" applyFont="1" applyBorder="1" applyAlignment="1">
      <alignment horizontal="left" vertical="top" wrapText="1"/>
    </xf>
    <xf numFmtId="0" fontId="23" fillId="0" borderId="68" xfId="0" applyFont="1" applyBorder="1"/>
    <xf numFmtId="0" fontId="23" fillId="0" borderId="7" xfId="0" applyFont="1" applyBorder="1"/>
    <xf numFmtId="0" fontId="27" fillId="0" borderId="7" xfId="0" applyFont="1" applyBorder="1" applyAlignment="1">
      <alignment horizontal="center"/>
    </xf>
    <xf numFmtId="0" fontId="27" fillId="0" borderId="7" xfId="0" applyFont="1" applyBorder="1"/>
    <xf numFmtId="0" fontId="23" fillId="0" borderId="7" xfId="0" applyFont="1" applyBorder="1" applyAlignment="1">
      <alignment horizontal="center"/>
    </xf>
    <xf numFmtId="0" fontId="23" fillId="0" borderId="40" xfId="0" applyFont="1" applyBorder="1"/>
    <xf numFmtId="0" fontId="12" fillId="2" borderId="7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top"/>
    </xf>
    <xf numFmtId="49" fontId="12" fillId="0" borderId="7" xfId="0" applyNumberFormat="1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center"/>
    </xf>
    <xf numFmtId="3" fontId="12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wrapText="1"/>
    </xf>
    <xf numFmtId="0" fontId="54" fillId="0" borderId="7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4" fontId="12" fillId="0" borderId="40" xfId="0" applyNumberFormat="1" applyFont="1" applyBorder="1" applyAlignment="1">
      <alignment vertical="center"/>
    </xf>
    <xf numFmtId="0" fontId="51" fillId="0" borderId="7" xfId="0" applyFont="1" applyBorder="1"/>
    <xf numFmtId="49" fontId="46" fillId="0" borderId="7" xfId="0" applyNumberFormat="1" applyFont="1" applyBorder="1" applyAlignment="1">
      <alignment wrapText="1"/>
    </xf>
    <xf numFmtId="49" fontId="46" fillId="0" borderId="7" xfId="0" applyNumberFormat="1" applyFont="1" applyBorder="1" applyAlignment="1">
      <alignment horizontal="center" vertical="center" wrapText="1"/>
    </xf>
    <xf numFmtId="0" fontId="46" fillId="0" borderId="7" xfId="0" applyFont="1" applyBorder="1"/>
    <xf numFmtId="0" fontId="23" fillId="2" borderId="7" xfId="0" applyFont="1" applyFill="1" applyBorder="1" applyAlignment="1">
      <alignment horizontal="center" vertical="center"/>
    </xf>
    <xf numFmtId="0" fontId="23" fillId="0" borderId="19" xfId="0" applyFont="1" applyBorder="1"/>
    <xf numFmtId="49" fontId="23" fillId="0" borderId="7" xfId="0" applyNumberFormat="1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/>
    </xf>
    <xf numFmtId="49" fontId="23" fillId="0" borderId="7" xfId="0" applyNumberFormat="1" applyFont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49" fontId="23" fillId="0" borderId="7" xfId="0" applyNumberFormat="1" applyFont="1" applyBorder="1" applyAlignment="1">
      <alignment wrapText="1"/>
    </xf>
    <xf numFmtId="0" fontId="12" fillId="0" borderId="7" xfId="0" applyFont="1" applyBorder="1" applyAlignment="1">
      <alignment horizontal="center" vertical="top"/>
    </xf>
    <xf numFmtId="0" fontId="12" fillId="0" borderId="7" xfId="0" applyFont="1" applyBorder="1"/>
    <xf numFmtId="0" fontId="12" fillId="0" borderId="69" xfId="0" applyFont="1" applyBorder="1" applyAlignment="1">
      <alignment horizontal="center" vertical="center"/>
    </xf>
    <xf numFmtId="0" fontId="10" fillId="0" borderId="4" xfId="0" applyFont="1" applyBorder="1"/>
    <xf numFmtId="0" fontId="16" fillId="0" borderId="73" xfId="0" applyFont="1" applyBorder="1" applyAlignment="1">
      <alignment vertical="top"/>
    </xf>
    <xf numFmtId="49" fontId="16" fillId="0" borderId="73" xfId="0" applyNumberFormat="1" applyFont="1" applyBorder="1" applyAlignment="1">
      <alignment horizontal="center" vertical="top" wrapText="1"/>
    </xf>
    <xf numFmtId="0" fontId="11" fillId="0" borderId="73" xfId="0" applyFont="1" applyBorder="1" applyAlignment="1">
      <alignment horizontal="left" vertical="center" wrapText="1"/>
    </xf>
    <xf numFmtId="0" fontId="10" fillId="0" borderId="73" xfId="0" applyFont="1" applyBorder="1" applyAlignment="1">
      <alignment horizontal="center"/>
    </xf>
    <xf numFmtId="0" fontId="10" fillId="0" borderId="73" xfId="0" applyFont="1" applyBorder="1" applyAlignment="1">
      <alignment horizontal="center" vertical="center"/>
    </xf>
    <xf numFmtId="40" fontId="10" fillId="0" borderId="74" xfId="1" applyNumberFormat="1" applyFont="1" applyFill="1" applyBorder="1" applyAlignment="1" applyProtection="1">
      <alignment horizontal="right" vertical="center"/>
    </xf>
    <xf numFmtId="4" fontId="11" fillId="0" borderId="75" xfId="0" applyNumberFormat="1" applyFont="1" applyBorder="1" applyAlignment="1">
      <alignment vertical="center"/>
    </xf>
    <xf numFmtId="0" fontId="14" fillId="0" borderId="0" xfId="0" applyFont="1"/>
    <xf numFmtId="49" fontId="16" fillId="0" borderId="0" xfId="0" applyNumberFormat="1" applyFont="1" applyAlignment="1">
      <alignment horizontal="center" vertical="top" wrapText="1"/>
    </xf>
    <xf numFmtId="40" fontId="10" fillId="0" borderId="0" xfId="9" applyNumberFormat="1" applyFont="1" applyBorder="1" applyAlignment="1" applyProtection="1">
      <alignment horizontal="right"/>
    </xf>
    <xf numFmtId="49" fontId="34" fillId="0" borderId="0" xfId="0" applyNumberFormat="1" applyFont="1" applyAlignment="1">
      <alignment horizontal="center" vertical="top" wrapText="1"/>
    </xf>
    <xf numFmtId="0" fontId="35" fillId="0" borderId="0" xfId="0" applyFont="1" applyAlignment="1">
      <alignment horizontal="left" vertical="top" wrapText="1"/>
    </xf>
    <xf numFmtId="0" fontId="34" fillId="0" borderId="0" xfId="0" applyFont="1" applyAlignment="1">
      <alignment horizontal="center"/>
    </xf>
    <xf numFmtId="40" fontId="34" fillId="0" borderId="0" xfId="9" applyNumberFormat="1" applyFont="1" applyBorder="1" applyAlignment="1" applyProtection="1">
      <alignment horizontal="right"/>
    </xf>
    <xf numFmtId="0" fontId="23" fillId="4" borderId="68" xfId="0" applyFont="1" applyFill="1" applyBorder="1"/>
    <xf numFmtId="0" fontId="23" fillId="4" borderId="7" xfId="0" applyFont="1" applyFill="1" applyBorder="1"/>
    <xf numFmtId="0" fontId="27" fillId="4" borderId="7" xfId="0" applyFont="1" applyFill="1" applyBorder="1" applyAlignment="1">
      <alignment horizontal="center"/>
    </xf>
    <xf numFmtId="0" fontId="27" fillId="4" borderId="7" xfId="0" applyFont="1" applyFill="1" applyBorder="1"/>
    <xf numFmtId="0" fontId="23" fillId="4" borderId="7" xfId="0" applyFont="1" applyFill="1" applyBorder="1" applyAlignment="1">
      <alignment horizontal="center"/>
    </xf>
    <xf numFmtId="0" fontId="23" fillId="4" borderId="40" xfId="0" applyFont="1" applyFill="1" applyBorder="1"/>
    <xf numFmtId="4" fontId="12" fillId="0" borderId="7" xfId="0" applyNumberFormat="1" applyFont="1" applyBorder="1" applyAlignment="1">
      <alignment horizontal="center" vertical="center"/>
    </xf>
    <xf numFmtId="4" fontId="12" fillId="0" borderId="56" xfId="0" applyNumberFormat="1" applyFont="1" applyBorder="1"/>
    <xf numFmtId="0" fontId="12" fillId="0" borderId="8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top"/>
    </xf>
    <xf numFmtId="0" fontId="12" fillId="0" borderId="22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center"/>
    </xf>
    <xf numFmtId="4" fontId="12" fillId="0" borderId="22" xfId="1" applyNumberFormat="1" applyFont="1" applyFill="1" applyBorder="1" applyAlignment="1" applyProtection="1">
      <alignment horizontal="right"/>
    </xf>
    <xf numFmtId="4" fontId="11" fillId="0" borderId="0" xfId="19" applyNumberFormat="1" applyFont="1" applyBorder="1" applyAlignment="1">
      <alignment horizontal="right"/>
    </xf>
    <xf numFmtId="4" fontId="12" fillId="0" borderId="22" xfId="1" applyNumberFormat="1" applyFont="1" applyFill="1" applyBorder="1" applyAlignment="1" applyProtection="1">
      <alignment horizontal="right"/>
      <protection locked="0"/>
    </xf>
    <xf numFmtId="0" fontId="24" fillId="0" borderId="7" xfId="0" applyFont="1" applyBorder="1" applyAlignment="1">
      <alignment horizontal="center" vertical="center"/>
    </xf>
    <xf numFmtId="0" fontId="20" fillId="0" borderId="25" xfId="0" applyFont="1" applyBorder="1" applyAlignment="1">
      <alignment horizontal="left"/>
    </xf>
    <xf numFmtId="0" fontId="20" fillId="0" borderId="27" xfId="0" applyFont="1" applyBorder="1" applyAlignment="1">
      <alignment horizontal="left"/>
    </xf>
    <xf numFmtId="0" fontId="20" fillId="0" borderId="26" xfId="0" applyFont="1" applyBorder="1" applyAlignment="1">
      <alignment horizontal="left"/>
    </xf>
    <xf numFmtId="0" fontId="20" fillId="0" borderId="3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right"/>
    </xf>
    <xf numFmtId="0" fontId="20" fillId="0" borderId="19" xfId="0" applyFont="1" applyBorder="1" applyAlignment="1">
      <alignment horizontal="right"/>
    </xf>
    <xf numFmtId="0" fontId="20" fillId="0" borderId="3" xfId="0" applyFont="1" applyBorder="1" applyAlignment="1">
      <alignment horizontal="left" wrapText="1"/>
    </xf>
    <xf numFmtId="0" fontId="20" fillId="0" borderId="19" xfId="0" applyFont="1" applyBorder="1" applyAlignment="1">
      <alignment horizontal="left" wrapText="1"/>
    </xf>
    <xf numFmtId="0" fontId="20" fillId="0" borderId="24" xfId="0" applyFont="1" applyBorder="1" applyAlignment="1">
      <alignment horizontal="left"/>
    </xf>
    <xf numFmtId="0" fontId="20" fillId="0" borderId="31" xfId="0" applyFont="1" applyBorder="1" applyAlignment="1">
      <alignment horizontal="left"/>
    </xf>
    <xf numFmtId="0" fontId="20" fillId="0" borderId="23" xfId="0" applyFont="1" applyBorder="1" applyAlignment="1">
      <alignment horizontal="left"/>
    </xf>
    <xf numFmtId="0" fontId="20" fillId="0" borderId="14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0" borderId="25" xfId="0" applyFont="1" applyBorder="1" applyAlignment="1">
      <alignment horizontal="left" vertical="top"/>
    </xf>
    <xf numFmtId="0" fontId="20" fillId="0" borderId="26" xfId="0" applyFont="1" applyBorder="1" applyAlignment="1">
      <alignment horizontal="left" vertical="top"/>
    </xf>
    <xf numFmtId="0" fontId="20" fillId="0" borderId="27" xfId="0" applyFont="1" applyBorder="1" applyAlignment="1">
      <alignment horizontal="left" vertical="top"/>
    </xf>
    <xf numFmtId="0" fontId="20" fillId="0" borderId="3" xfId="0" applyFont="1" applyBorder="1" applyAlignment="1">
      <alignment horizontal="left"/>
    </xf>
    <xf numFmtId="0" fontId="20" fillId="0" borderId="30" xfId="0" applyFont="1" applyBorder="1" applyAlignment="1">
      <alignment horizontal="left"/>
    </xf>
    <xf numFmtId="0" fontId="20" fillId="0" borderId="14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30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30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/>
    </xf>
    <xf numFmtId="0" fontId="20" fillId="0" borderId="22" xfId="0" applyFont="1" applyBorder="1" applyAlignment="1">
      <alignment horizontal="center" vertical="center" textRotation="255"/>
    </xf>
    <xf numFmtId="0" fontId="20" fillId="0" borderId="18" xfId="0" applyFont="1" applyBorder="1" applyAlignment="1">
      <alignment horizontal="center" vertical="center" textRotation="255"/>
    </xf>
    <xf numFmtId="0" fontId="20" fillId="0" borderId="15" xfId="0" applyFont="1" applyBorder="1" applyAlignment="1">
      <alignment horizontal="center" vertical="center" textRotation="255"/>
    </xf>
    <xf numFmtId="0" fontId="20" fillId="0" borderId="24" xfId="0" applyFont="1" applyBorder="1" applyAlignment="1">
      <alignment horizontal="left" vertical="top"/>
    </xf>
    <xf numFmtId="0" fontId="20" fillId="0" borderId="23" xfId="0" applyFont="1" applyBorder="1" applyAlignment="1">
      <alignment horizontal="left" vertical="top"/>
    </xf>
    <xf numFmtId="0" fontId="20" fillId="0" borderId="7" xfId="0" applyFont="1" applyBorder="1" applyAlignment="1">
      <alignment horizontal="right"/>
    </xf>
    <xf numFmtId="169" fontId="20" fillId="0" borderId="7" xfId="0" applyNumberFormat="1" applyFont="1" applyBorder="1" applyAlignment="1">
      <alignment horizontal="right"/>
    </xf>
    <xf numFmtId="0" fontId="0" fillId="0" borderId="7" xfId="0" applyBorder="1" applyAlignment="1">
      <alignment horizontal="left"/>
    </xf>
    <xf numFmtId="0" fontId="12" fillId="0" borderId="41" xfId="15" applyFont="1" applyBorder="1" applyAlignment="1">
      <alignment horizontal="center"/>
    </xf>
    <xf numFmtId="0" fontId="12" fillId="0" borderId="42" xfId="15" applyFont="1" applyBorder="1" applyAlignment="1">
      <alignment horizontal="center"/>
    </xf>
    <xf numFmtId="0" fontId="12" fillId="0" borderId="45" xfId="15" applyFont="1" applyBorder="1" applyAlignment="1">
      <alignment horizontal="center"/>
    </xf>
    <xf numFmtId="0" fontId="12" fillId="0" borderId="46" xfId="15" applyFont="1" applyBorder="1" applyAlignment="1">
      <alignment horizontal="center"/>
    </xf>
    <xf numFmtId="0" fontId="27" fillId="0" borderId="79" xfId="0" applyFont="1" applyBorder="1" applyAlignment="1">
      <alignment horizontal="left" vertical="center" wrapText="1"/>
    </xf>
    <xf numFmtId="0" fontId="27" fillId="0" borderId="80" xfId="0" applyFont="1" applyBorder="1" applyAlignment="1">
      <alignment horizontal="left" vertical="center" wrapText="1"/>
    </xf>
    <xf numFmtId="0" fontId="27" fillId="0" borderId="81" xfId="0" applyFont="1" applyBorder="1" applyAlignment="1">
      <alignment horizontal="left" vertical="center" wrapText="1"/>
    </xf>
    <xf numFmtId="49" fontId="14" fillId="0" borderId="0" xfId="16" applyNumberFormat="1" applyFont="1" applyAlignment="1">
      <alignment horizontal="center"/>
    </xf>
    <xf numFmtId="0" fontId="12" fillId="0" borderId="39" xfId="15" applyFont="1" applyBorder="1" applyAlignment="1">
      <alignment horizontal="left"/>
    </xf>
    <xf numFmtId="0" fontId="12" fillId="0" borderId="47" xfId="15" applyFont="1" applyBorder="1" applyAlignment="1">
      <alignment horizontal="left"/>
    </xf>
    <xf numFmtId="0" fontId="12" fillId="0" borderId="55" xfId="16" applyFont="1" applyBorder="1" applyAlignment="1">
      <alignment horizontal="left"/>
    </xf>
    <xf numFmtId="0" fontId="12" fillId="0" borderId="31" xfId="16" applyFont="1" applyBorder="1" applyAlignment="1">
      <alignment horizontal="left"/>
    </xf>
    <xf numFmtId="0" fontId="12" fillId="0" borderId="56" xfId="16" applyFont="1" applyBorder="1" applyAlignment="1">
      <alignment horizontal="left"/>
    </xf>
    <xf numFmtId="0" fontId="12" fillId="0" borderId="55" xfId="16" applyFont="1" applyBorder="1" applyAlignment="1">
      <alignment horizontal="left" wrapText="1"/>
    </xf>
    <xf numFmtId="0" fontId="12" fillId="0" borderId="31" xfId="16" applyFont="1" applyBorder="1" applyAlignment="1">
      <alignment horizontal="left" wrapText="1"/>
    </xf>
    <xf numFmtId="0" fontId="12" fillId="0" borderId="56" xfId="16" applyFont="1" applyBorder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0" fontId="4" fillId="0" borderId="17" xfId="1" applyNumberFormat="1" applyFont="1" applyFill="1" applyBorder="1" applyAlignment="1" applyProtection="1">
      <alignment horizontal="center" vertical="center" wrapText="1"/>
    </xf>
    <xf numFmtId="40" fontId="4" fillId="0" borderId="18" xfId="1" applyNumberFormat="1" applyFont="1" applyFill="1" applyBorder="1" applyAlignment="1" applyProtection="1">
      <alignment horizontal="center" vertical="center" wrapText="1"/>
    </xf>
    <xf numFmtId="40" fontId="4" fillId="0" borderId="15" xfId="1" applyNumberFormat="1" applyFont="1" applyFill="1" applyBorder="1" applyAlignment="1" applyProtection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3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33" xfId="0" applyNumberFormat="1" applyFont="1" applyBorder="1" applyAlignment="1">
      <alignment horizontal="center" vertical="center" wrapText="1"/>
    </xf>
  </cellXfs>
  <cellStyles count="31">
    <cellStyle name="Čárka" xfId="1" builtinId="3"/>
    <cellStyle name="čárky 2" xfId="9" xr:uid="{00000000-0005-0000-0000-000001000000}"/>
    <cellStyle name="čtyřimísta" xfId="2" xr:uid="{00000000-0005-0000-0000-000002000000}"/>
    <cellStyle name="čtyřimísta 2" xfId="7" xr:uid="{00000000-0005-0000-0000-000003000000}"/>
    <cellStyle name="čtyřimísta 2 2" xfId="19" xr:uid="{00000000-0005-0000-0000-000004000000}"/>
    <cellStyle name="čtyřimísta 3" xfId="17" xr:uid="{00000000-0005-0000-0000-000005000000}"/>
    <cellStyle name="Excel Built-in Normal" xfId="4" xr:uid="{00000000-0005-0000-0000-000006000000}"/>
    <cellStyle name="Excel Built-in Normal 2" xfId="21" xr:uid="{00000000-0005-0000-0000-000007000000}"/>
    <cellStyle name="Hypertextový odkaz" xfId="30" builtinId="8"/>
    <cellStyle name="Hypertextový odkaz 2" xfId="12" xr:uid="{00000000-0005-0000-0000-000009000000}"/>
    <cellStyle name="Normální" xfId="0" builtinId="0"/>
    <cellStyle name="normální 2" xfId="10" xr:uid="{00000000-0005-0000-0000-00000B000000}"/>
    <cellStyle name="normální 2 2" xfId="13" xr:uid="{00000000-0005-0000-0000-00000C000000}"/>
    <cellStyle name="normální 3" xfId="5" xr:uid="{00000000-0005-0000-0000-00000D000000}"/>
    <cellStyle name="normální 3 2" xfId="6" xr:uid="{00000000-0005-0000-0000-00000E000000}"/>
    <cellStyle name="normální 4" xfId="16" xr:uid="{00000000-0005-0000-0000-00000F000000}"/>
    <cellStyle name="normální_POL.XLS 2" xfId="15" xr:uid="{00000000-0005-0000-0000-000010000000}"/>
    <cellStyle name="procent 2" xfId="11" xr:uid="{00000000-0005-0000-0000-000011000000}"/>
    <cellStyle name="procent 2 2" xfId="14" xr:uid="{00000000-0005-0000-0000-000012000000}"/>
    <cellStyle name="S0" xfId="22" xr:uid="{00000000-0005-0000-0000-000013000000}"/>
    <cellStyle name="S2" xfId="23" xr:uid="{00000000-0005-0000-0000-000014000000}"/>
    <cellStyle name="S4" xfId="24" xr:uid="{00000000-0005-0000-0000-000015000000}"/>
    <cellStyle name="S5" xfId="25" xr:uid="{00000000-0005-0000-0000-000016000000}"/>
    <cellStyle name="S6" xfId="26" xr:uid="{00000000-0005-0000-0000-000017000000}"/>
    <cellStyle name="S7" xfId="27" xr:uid="{00000000-0005-0000-0000-000018000000}"/>
    <cellStyle name="S8" xfId="28" xr:uid="{00000000-0005-0000-0000-000019000000}"/>
    <cellStyle name="S9" xfId="29" xr:uid="{00000000-0005-0000-0000-00001A000000}"/>
    <cellStyle name="třimísta" xfId="3" xr:uid="{00000000-0005-0000-0000-00001B000000}"/>
    <cellStyle name="třimísta 2" xfId="8" xr:uid="{00000000-0005-0000-0000-00001C000000}"/>
    <cellStyle name="třimísta 2 2" xfId="20" xr:uid="{00000000-0005-0000-0000-00001D000000}"/>
    <cellStyle name="třimísta 3" xfId="18" xr:uid="{00000000-0005-0000-0000-00001E000000}"/>
  </cellStyles>
  <dxfs count="0"/>
  <tableStyles count="0" defaultTableStyle="TableStyleMedium9" defaultPivotStyle="PivotStyleLight16"/>
  <colors>
    <mruColors>
      <color rgb="FF99FFCC"/>
      <color rgb="FF0000FF"/>
      <color rgb="FF66FF33"/>
      <color rgb="FFFF33CC"/>
      <color rgb="FFCCFF3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cinka\BU&#352;IM\prace\ZAKAZKY_POPTAVKY\15-08-04-01%20-%20MS_Strasice\VR\zahradni_domek-VV201504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cinka\BU&#352;IM\prace\ZAKAZKY_POPTAVKY\15-04-14-02%20-%20vodni_svet_Kolin\PROJEKT_vodni_svet\Rozpocet_oploceni_VS_Kolin_15-08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6">
          <cell r="C6" t="str">
            <v>Zahradní domek</v>
          </cell>
        </row>
        <row r="7">
          <cell r="G7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  <sheetName val="Rozpocet_oploceni_VS_Kolin_15-0"/>
    </sheetNames>
    <sheetDataSet>
      <sheetData sheetId="0">
        <row r="4">
          <cell r="C4" t="str">
            <v>Oplocení dětského hřiště</v>
          </cell>
        </row>
        <row r="6">
          <cell r="C6" t="str">
            <v>Dětské hřiště u Vodného světa Kolín</v>
          </cell>
        </row>
        <row r="7">
          <cell r="G7">
            <v>0</v>
          </cell>
        </row>
      </sheetData>
      <sheetData sheetId="1" refreshError="1">
        <row r="13">
          <cell r="E13">
            <v>36749.919999999998</v>
          </cell>
          <cell r="F13">
            <v>61904.7</v>
          </cell>
          <cell r="G13">
            <v>0</v>
          </cell>
          <cell r="H13">
            <v>0</v>
          </cell>
          <cell r="I13">
            <v>0</v>
          </cell>
        </row>
        <row r="25">
          <cell r="H25">
            <v>33200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zoomScaleNormal="100" workbookViewId="0">
      <selection activeCell="C16" sqref="C16"/>
    </sheetView>
  </sheetViews>
  <sheetFormatPr defaultRowHeight="15"/>
  <cols>
    <col min="1" max="1" width="2.85546875" customWidth="1"/>
    <col min="2" max="2" width="19.5703125" customWidth="1"/>
    <col min="3" max="3" width="17.140625" customWidth="1"/>
    <col min="4" max="4" width="12.85546875" customWidth="1"/>
    <col min="5" max="7" width="11.42578125" customWidth="1"/>
    <col min="9" max="9" width="13.7109375" bestFit="1" customWidth="1"/>
    <col min="20" max="20" width="12" bestFit="1" customWidth="1"/>
  </cols>
  <sheetData>
    <row r="1" spans="1:7" ht="47.25" customHeight="1">
      <c r="A1" s="269" t="s">
        <v>21</v>
      </c>
      <c r="B1" s="269"/>
      <c r="C1" s="269"/>
      <c r="D1" s="269"/>
      <c r="E1" s="269"/>
      <c r="F1" s="269"/>
      <c r="G1" s="269"/>
    </row>
    <row r="2" spans="1:7">
      <c r="A2" s="270" t="s">
        <v>22</v>
      </c>
      <c r="B2" s="271"/>
      <c r="C2" s="270" t="s">
        <v>23</v>
      </c>
      <c r="D2" s="272"/>
      <c r="E2" s="271"/>
      <c r="F2" s="270" t="s">
        <v>24</v>
      </c>
      <c r="G2" s="271"/>
    </row>
    <row r="3" spans="1:7" ht="55.15" customHeight="1">
      <c r="A3" s="273" t="s">
        <v>192</v>
      </c>
      <c r="B3" s="274"/>
      <c r="C3" s="275" t="s">
        <v>191</v>
      </c>
      <c r="D3" s="276"/>
      <c r="E3" s="277"/>
      <c r="F3" s="278" t="s">
        <v>47</v>
      </c>
      <c r="G3" s="279"/>
    </row>
    <row r="4" spans="1:7">
      <c r="A4" s="270" t="s">
        <v>25</v>
      </c>
      <c r="B4" s="271"/>
      <c r="C4" s="270" t="s">
        <v>26</v>
      </c>
      <c r="D4" s="272"/>
      <c r="E4" s="271"/>
      <c r="F4" s="270" t="s">
        <v>27</v>
      </c>
      <c r="G4" s="271"/>
    </row>
    <row r="5" spans="1:7" ht="55.5" customHeight="1">
      <c r="A5" s="280" t="s">
        <v>193</v>
      </c>
      <c r="B5" s="281"/>
      <c r="C5" s="275" t="s">
        <v>191</v>
      </c>
      <c r="D5" s="276"/>
      <c r="E5" s="277"/>
      <c r="F5" s="278" t="s">
        <v>47</v>
      </c>
      <c r="G5" s="279"/>
    </row>
    <row r="6" spans="1:7">
      <c r="A6" s="270" t="s">
        <v>85</v>
      </c>
      <c r="B6" s="272"/>
      <c r="C6" s="272"/>
      <c r="D6" s="271"/>
      <c r="E6" s="282" t="s">
        <v>28</v>
      </c>
      <c r="F6" s="283"/>
      <c r="G6" s="284"/>
    </row>
    <row r="7" spans="1:7">
      <c r="A7" s="285" t="s">
        <v>84</v>
      </c>
      <c r="B7" s="286"/>
      <c r="C7" s="286"/>
      <c r="D7" s="286"/>
      <c r="E7" s="287" t="s">
        <v>29</v>
      </c>
      <c r="F7" s="288"/>
      <c r="G7" s="289"/>
    </row>
    <row r="8" spans="1:7">
      <c r="A8" s="290" t="s">
        <v>45</v>
      </c>
      <c r="B8" s="291"/>
      <c r="C8" s="291"/>
      <c r="D8" s="291"/>
      <c r="E8" s="292"/>
      <c r="F8" s="293"/>
      <c r="G8" s="294"/>
    </row>
    <row r="9" spans="1:7">
      <c r="A9" s="270" t="s">
        <v>30</v>
      </c>
      <c r="B9" s="272"/>
      <c r="C9" s="272"/>
      <c r="D9" s="271"/>
      <c r="E9" s="292"/>
      <c r="F9" s="293"/>
      <c r="G9" s="294"/>
    </row>
    <row r="10" spans="1:7" ht="19.899999999999999" customHeight="1">
      <c r="A10" s="273" t="s">
        <v>115</v>
      </c>
      <c r="B10" s="298"/>
      <c r="C10" s="298"/>
      <c r="D10" s="274"/>
      <c r="E10" s="295"/>
      <c r="F10" s="296"/>
      <c r="G10" s="297"/>
    </row>
    <row r="11" spans="1:7" ht="47.25" customHeight="1">
      <c r="A11" s="269" t="s">
        <v>31</v>
      </c>
      <c r="B11" s="269"/>
      <c r="C11" s="269"/>
      <c r="D11" s="269"/>
      <c r="E11" s="269"/>
      <c r="F11" s="269"/>
      <c r="G11" s="269"/>
    </row>
    <row r="12" spans="1:7">
      <c r="A12" s="299" t="s">
        <v>32</v>
      </c>
      <c r="B12" s="299"/>
      <c r="C12" s="299"/>
      <c r="D12" s="299" t="s">
        <v>33</v>
      </c>
      <c r="E12" s="299"/>
      <c r="F12" s="299"/>
      <c r="G12" s="299"/>
    </row>
    <row r="13" spans="1:7" ht="15" customHeight="1">
      <c r="A13" s="300" t="s">
        <v>34</v>
      </c>
      <c r="B13" s="96" t="s">
        <v>50</v>
      </c>
      <c r="C13" s="8">
        <f>'Přípravné práce'!I173</f>
        <v>0</v>
      </c>
      <c r="D13" s="299" t="s">
        <v>46</v>
      </c>
      <c r="E13" s="299"/>
      <c r="F13" s="299"/>
      <c r="G13" s="8">
        <f>Rekapitulace!I25</f>
        <v>0</v>
      </c>
    </row>
    <row r="14" spans="1:7">
      <c r="A14" s="301"/>
      <c r="B14" s="96" t="s">
        <v>51</v>
      </c>
      <c r="C14" s="8">
        <f>'Sadové úpravy'!I60</f>
        <v>0</v>
      </c>
      <c r="D14" s="299"/>
      <c r="E14" s="299"/>
      <c r="F14" s="299"/>
      <c r="G14" s="8"/>
    </row>
    <row r="15" spans="1:7">
      <c r="A15" s="302"/>
      <c r="B15" s="96" t="s">
        <v>99</v>
      </c>
      <c r="C15" s="8">
        <f>'následná péče'!J98</f>
        <v>0</v>
      </c>
      <c r="D15" s="96"/>
      <c r="E15" s="96"/>
      <c r="F15" s="96"/>
      <c r="G15" s="8"/>
    </row>
    <row r="16" spans="1:7">
      <c r="A16" s="299" t="s">
        <v>35</v>
      </c>
      <c r="B16" s="299"/>
      <c r="C16" s="8">
        <f>SUM(C13:C15)</f>
        <v>0</v>
      </c>
      <c r="D16" s="299"/>
      <c r="E16" s="299"/>
      <c r="F16" s="299"/>
      <c r="G16" s="8"/>
    </row>
    <row r="17" spans="1:9">
      <c r="A17" s="299"/>
      <c r="B17" s="299"/>
      <c r="C17" s="299"/>
      <c r="D17" s="299"/>
      <c r="E17" s="299"/>
      <c r="F17" s="299"/>
      <c r="G17" s="299"/>
    </row>
    <row r="18" spans="1:9">
      <c r="A18" s="299" t="s">
        <v>36</v>
      </c>
      <c r="B18" s="299"/>
      <c r="C18" s="9"/>
      <c r="D18" s="299" t="s">
        <v>37</v>
      </c>
      <c r="E18" s="299"/>
      <c r="F18" s="299"/>
      <c r="G18" s="8">
        <v>0</v>
      </c>
    </row>
    <row r="19" spans="1:9">
      <c r="A19" s="299" t="s">
        <v>38</v>
      </c>
      <c r="B19" s="299"/>
      <c r="C19" s="8">
        <f>C16+C18</f>
        <v>0</v>
      </c>
      <c r="D19" s="299" t="s">
        <v>39</v>
      </c>
      <c r="E19" s="299"/>
      <c r="F19" s="299"/>
      <c r="G19" s="8">
        <f>SUM(G13:G16,G18)</f>
        <v>0</v>
      </c>
    </row>
    <row r="20" spans="1:9">
      <c r="A20" s="299" t="s">
        <v>40</v>
      </c>
      <c r="B20" s="299"/>
      <c r="C20" s="299" t="s">
        <v>41</v>
      </c>
      <c r="D20" s="299"/>
      <c r="E20" s="299" t="s">
        <v>42</v>
      </c>
      <c r="F20" s="299"/>
      <c r="G20" s="299"/>
    </row>
    <row r="21" spans="1:9" ht="120" customHeight="1">
      <c r="A21" s="303" t="s">
        <v>75</v>
      </c>
      <c r="B21" s="304"/>
      <c r="C21" s="305"/>
      <c r="D21" s="305"/>
      <c r="E21" s="305"/>
      <c r="F21" s="305"/>
      <c r="G21" s="305"/>
    </row>
    <row r="22" spans="1:9">
      <c r="A22" s="299" t="s">
        <v>43</v>
      </c>
      <c r="B22" s="299"/>
      <c r="C22" s="10">
        <v>0</v>
      </c>
      <c r="D22" s="11" t="s">
        <v>44</v>
      </c>
      <c r="E22" s="306">
        <f>C19+G19</f>
        <v>0</v>
      </c>
      <c r="F22" s="306"/>
      <c r="G22" s="306"/>
    </row>
    <row r="23" spans="1:9">
      <c r="A23" s="299" t="s">
        <v>43</v>
      </c>
      <c r="B23" s="299"/>
      <c r="C23" s="12">
        <v>0.15</v>
      </c>
      <c r="D23" s="11" t="s">
        <v>44</v>
      </c>
      <c r="E23" s="306">
        <v>0</v>
      </c>
      <c r="F23" s="306"/>
      <c r="G23" s="306"/>
    </row>
    <row r="24" spans="1:9">
      <c r="A24" s="307" t="s">
        <v>19</v>
      </c>
      <c r="B24" s="307"/>
      <c r="C24" s="12">
        <v>0.15</v>
      </c>
      <c r="D24" s="11" t="s">
        <v>44</v>
      </c>
      <c r="E24" s="306">
        <f>E23*0.15</f>
        <v>0</v>
      </c>
      <c r="F24" s="306"/>
      <c r="G24" s="306"/>
    </row>
    <row r="25" spans="1:9">
      <c r="A25" s="299" t="s">
        <v>43</v>
      </c>
      <c r="B25" s="299"/>
      <c r="C25" s="12">
        <v>0.21</v>
      </c>
      <c r="D25" s="11" t="s">
        <v>44</v>
      </c>
      <c r="E25" s="306">
        <f>E22</f>
        <v>0</v>
      </c>
      <c r="F25" s="305"/>
      <c r="G25" s="305"/>
    </row>
    <row r="26" spans="1:9">
      <c r="A26" s="299" t="s">
        <v>19</v>
      </c>
      <c r="B26" s="299"/>
      <c r="C26" s="12">
        <v>0.21</v>
      </c>
      <c r="D26" s="11" t="s">
        <v>44</v>
      </c>
      <c r="E26" s="306">
        <f>E25*0.21</f>
        <v>0</v>
      </c>
      <c r="F26" s="305"/>
      <c r="G26" s="305"/>
    </row>
    <row r="27" spans="1:9">
      <c r="A27" s="307" t="s">
        <v>82</v>
      </c>
      <c r="B27" s="307"/>
      <c r="C27" s="307"/>
      <c r="D27" s="307"/>
      <c r="E27" s="306">
        <f>E25+E26</f>
        <v>0</v>
      </c>
      <c r="F27" s="305"/>
      <c r="G27" s="305"/>
      <c r="I27" s="95"/>
    </row>
    <row r="28" spans="1:9">
      <c r="A28" s="104"/>
      <c r="B28" s="104"/>
      <c r="C28" s="104"/>
      <c r="D28" s="104"/>
      <c r="E28" s="105"/>
      <c r="F28" s="106"/>
      <c r="G28" s="106"/>
      <c r="I28" s="95"/>
    </row>
  </sheetData>
  <sheetProtection algorithmName="SHA-512" hashValue="fw3Zq0IsJPuXBJCt9cwRsYPGPm18psSLus9Iu+ojerybMQ4dHNVk+lgrexIOaJdqGoQwkxJI4yOTATgCFRHgLg==" saltValue="Oi4yV4wmZRwiOjP3xfgCVA==" spinCount="100000" sheet="1" objects="1" scenarios="1"/>
  <mergeCells count="52">
    <mergeCell ref="A25:B25"/>
    <mergeCell ref="E25:G25"/>
    <mergeCell ref="A26:B26"/>
    <mergeCell ref="E26:G26"/>
    <mergeCell ref="A27:D27"/>
    <mergeCell ref="E27:G27"/>
    <mergeCell ref="A22:B22"/>
    <mergeCell ref="E22:G22"/>
    <mergeCell ref="A23:B23"/>
    <mergeCell ref="E23:G23"/>
    <mergeCell ref="A24:B24"/>
    <mergeCell ref="E24:G24"/>
    <mergeCell ref="A21:B21"/>
    <mergeCell ref="C21:D21"/>
    <mergeCell ref="E21:G21"/>
    <mergeCell ref="A16:B16"/>
    <mergeCell ref="D16:F16"/>
    <mergeCell ref="A17:G17"/>
    <mergeCell ref="A18:B18"/>
    <mergeCell ref="D18:F18"/>
    <mergeCell ref="A19:B19"/>
    <mergeCell ref="D19:F19"/>
    <mergeCell ref="A20:B20"/>
    <mergeCell ref="C20:D20"/>
    <mergeCell ref="E20:G20"/>
    <mergeCell ref="A11:G11"/>
    <mergeCell ref="A12:C12"/>
    <mergeCell ref="D12:G12"/>
    <mergeCell ref="D13:F13"/>
    <mergeCell ref="D14:F14"/>
    <mergeCell ref="A13:A15"/>
    <mergeCell ref="A6:D6"/>
    <mergeCell ref="E6:G6"/>
    <mergeCell ref="A7:D7"/>
    <mergeCell ref="E7:G7"/>
    <mergeCell ref="A8:D8"/>
    <mergeCell ref="E8:G10"/>
    <mergeCell ref="A9:D9"/>
    <mergeCell ref="A10:D10"/>
    <mergeCell ref="A4:B4"/>
    <mergeCell ref="C4:E4"/>
    <mergeCell ref="F4:G4"/>
    <mergeCell ref="A5:B5"/>
    <mergeCell ref="C5:E5"/>
    <mergeCell ref="F5:G5"/>
    <mergeCell ref="A1:G1"/>
    <mergeCell ref="A2:B2"/>
    <mergeCell ref="C2:E2"/>
    <mergeCell ref="F2:G2"/>
    <mergeCell ref="A3:B3"/>
    <mergeCell ref="C3:E3"/>
    <mergeCell ref="F3:G3"/>
  </mergeCells>
  <pageMargins left="0.98425196850393704" right="0.59055118110236227" top="0.78740157480314965" bottom="0.78740157480314965" header="0.31496062992125984" footer="0.31496062992125984"/>
  <pageSetup paperSize="9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71"/>
  <sheetViews>
    <sheetView zoomScaleNormal="100" workbookViewId="0">
      <selection activeCell="J35" sqref="A1:J35"/>
    </sheetView>
  </sheetViews>
  <sheetFormatPr defaultRowHeight="12.75"/>
  <cols>
    <col min="1" max="1" width="5.85546875" style="29" customWidth="1"/>
    <col min="2" max="2" width="6.140625" style="29" customWidth="1"/>
    <col min="3" max="3" width="11.42578125" style="29" customWidth="1"/>
    <col min="4" max="4" width="15.85546875" style="29" customWidth="1"/>
    <col min="5" max="5" width="11.28515625" style="29" customWidth="1"/>
    <col min="6" max="6" width="10.85546875" style="29" customWidth="1"/>
    <col min="7" max="7" width="12.140625" style="29" customWidth="1"/>
    <col min="8" max="8" width="11.140625" style="29" customWidth="1"/>
    <col min="9" max="9" width="13.28515625" style="29" customWidth="1"/>
    <col min="10" max="10" width="9.140625" style="29"/>
    <col min="11" max="11" width="14.7109375" style="29" bestFit="1" customWidth="1"/>
    <col min="12" max="256" width="9.140625" style="29"/>
    <col min="257" max="257" width="5.85546875" style="29" customWidth="1"/>
    <col min="258" max="258" width="6.140625" style="29" customWidth="1"/>
    <col min="259" max="259" width="11.42578125" style="29" customWidth="1"/>
    <col min="260" max="260" width="15.85546875" style="29" customWidth="1"/>
    <col min="261" max="261" width="11.28515625" style="29" customWidth="1"/>
    <col min="262" max="262" width="10.85546875" style="29" customWidth="1"/>
    <col min="263" max="263" width="11" style="29" customWidth="1"/>
    <col min="264" max="264" width="11.140625" style="29" customWidth="1"/>
    <col min="265" max="265" width="10.7109375" style="29" customWidth="1"/>
    <col min="266" max="512" width="9.140625" style="29"/>
    <col min="513" max="513" width="5.85546875" style="29" customWidth="1"/>
    <col min="514" max="514" width="6.140625" style="29" customWidth="1"/>
    <col min="515" max="515" width="11.42578125" style="29" customWidth="1"/>
    <col min="516" max="516" width="15.85546875" style="29" customWidth="1"/>
    <col min="517" max="517" width="11.28515625" style="29" customWidth="1"/>
    <col min="518" max="518" width="10.85546875" style="29" customWidth="1"/>
    <col min="519" max="519" width="11" style="29" customWidth="1"/>
    <col min="520" max="520" width="11.140625" style="29" customWidth="1"/>
    <col min="521" max="521" width="10.7109375" style="29" customWidth="1"/>
    <col min="522" max="768" width="9.140625" style="29"/>
    <col min="769" max="769" width="5.85546875" style="29" customWidth="1"/>
    <col min="770" max="770" width="6.140625" style="29" customWidth="1"/>
    <col min="771" max="771" width="11.42578125" style="29" customWidth="1"/>
    <col min="772" max="772" width="15.85546875" style="29" customWidth="1"/>
    <col min="773" max="773" width="11.28515625" style="29" customWidth="1"/>
    <col min="774" max="774" width="10.85546875" style="29" customWidth="1"/>
    <col min="775" max="775" width="11" style="29" customWidth="1"/>
    <col min="776" max="776" width="11.140625" style="29" customWidth="1"/>
    <col min="777" max="777" width="10.7109375" style="29" customWidth="1"/>
    <col min="778" max="1024" width="9.140625" style="29"/>
    <col min="1025" max="1025" width="5.85546875" style="29" customWidth="1"/>
    <col min="1026" max="1026" width="6.140625" style="29" customWidth="1"/>
    <col min="1027" max="1027" width="11.42578125" style="29" customWidth="1"/>
    <col min="1028" max="1028" width="15.85546875" style="29" customWidth="1"/>
    <col min="1029" max="1029" width="11.28515625" style="29" customWidth="1"/>
    <col min="1030" max="1030" width="10.85546875" style="29" customWidth="1"/>
    <col min="1031" max="1031" width="11" style="29" customWidth="1"/>
    <col min="1032" max="1032" width="11.140625" style="29" customWidth="1"/>
    <col min="1033" max="1033" width="10.7109375" style="29" customWidth="1"/>
    <col min="1034" max="1280" width="9.140625" style="29"/>
    <col min="1281" max="1281" width="5.85546875" style="29" customWidth="1"/>
    <col min="1282" max="1282" width="6.140625" style="29" customWidth="1"/>
    <col min="1283" max="1283" width="11.42578125" style="29" customWidth="1"/>
    <col min="1284" max="1284" width="15.85546875" style="29" customWidth="1"/>
    <col min="1285" max="1285" width="11.28515625" style="29" customWidth="1"/>
    <col min="1286" max="1286" width="10.85546875" style="29" customWidth="1"/>
    <col min="1287" max="1287" width="11" style="29" customWidth="1"/>
    <col min="1288" max="1288" width="11.140625" style="29" customWidth="1"/>
    <col min="1289" max="1289" width="10.7109375" style="29" customWidth="1"/>
    <col min="1290" max="1536" width="9.140625" style="29"/>
    <col min="1537" max="1537" width="5.85546875" style="29" customWidth="1"/>
    <col min="1538" max="1538" width="6.140625" style="29" customWidth="1"/>
    <col min="1539" max="1539" width="11.42578125" style="29" customWidth="1"/>
    <col min="1540" max="1540" width="15.85546875" style="29" customWidth="1"/>
    <col min="1541" max="1541" width="11.28515625" style="29" customWidth="1"/>
    <col min="1542" max="1542" width="10.85546875" style="29" customWidth="1"/>
    <col min="1543" max="1543" width="11" style="29" customWidth="1"/>
    <col min="1544" max="1544" width="11.140625" style="29" customWidth="1"/>
    <col min="1545" max="1545" width="10.7109375" style="29" customWidth="1"/>
    <col min="1546" max="1792" width="9.140625" style="29"/>
    <col min="1793" max="1793" width="5.85546875" style="29" customWidth="1"/>
    <col min="1794" max="1794" width="6.140625" style="29" customWidth="1"/>
    <col min="1795" max="1795" width="11.42578125" style="29" customWidth="1"/>
    <col min="1796" max="1796" width="15.85546875" style="29" customWidth="1"/>
    <col min="1797" max="1797" width="11.28515625" style="29" customWidth="1"/>
    <col min="1798" max="1798" width="10.85546875" style="29" customWidth="1"/>
    <col min="1799" max="1799" width="11" style="29" customWidth="1"/>
    <col min="1800" max="1800" width="11.140625" style="29" customWidth="1"/>
    <col min="1801" max="1801" width="10.7109375" style="29" customWidth="1"/>
    <col min="1802" max="2048" width="9.140625" style="29"/>
    <col min="2049" max="2049" width="5.85546875" style="29" customWidth="1"/>
    <col min="2050" max="2050" width="6.140625" style="29" customWidth="1"/>
    <col min="2051" max="2051" width="11.42578125" style="29" customWidth="1"/>
    <col min="2052" max="2052" width="15.85546875" style="29" customWidth="1"/>
    <col min="2053" max="2053" width="11.28515625" style="29" customWidth="1"/>
    <col min="2054" max="2054" width="10.85546875" style="29" customWidth="1"/>
    <col min="2055" max="2055" width="11" style="29" customWidth="1"/>
    <col min="2056" max="2056" width="11.140625" style="29" customWidth="1"/>
    <col min="2057" max="2057" width="10.7109375" style="29" customWidth="1"/>
    <col min="2058" max="2304" width="9.140625" style="29"/>
    <col min="2305" max="2305" width="5.85546875" style="29" customWidth="1"/>
    <col min="2306" max="2306" width="6.140625" style="29" customWidth="1"/>
    <col min="2307" max="2307" width="11.42578125" style="29" customWidth="1"/>
    <col min="2308" max="2308" width="15.85546875" style="29" customWidth="1"/>
    <col min="2309" max="2309" width="11.28515625" style="29" customWidth="1"/>
    <col min="2310" max="2310" width="10.85546875" style="29" customWidth="1"/>
    <col min="2311" max="2311" width="11" style="29" customWidth="1"/>
    <col min="2312" max="2312" width="11.140625" style="29" customWidth="1"/>
    <col min="2313" max="2313" width="10.7109375" style="29" customWidth="1"/>
    <col min="2314" max="2560" width="9.140625" style="29"/>
    <col min="2561" max="2561" width="5.85546875" style="29" customWidth="1"/>
    <col min="2562" max="2562" width="6.140625" style="29" customWidth="1"/>
    <col min="2563" max="2563" width="11.42578125" style="29" customWidth="1"/>
    <col min="2564" max="2564" width="15.85546875" style="29" customWidth="1"/>
    <col min="2565" max="2565" width="11.28515625" style="29" customWidth="1"/>
    <col min="2566" max="2566" width="10.85546875" style="29" customWidth="1"/>
    <col min="2567" max="2567" width="11" style="29" customWidth="1"/>
    <col min="2568" max="2568" width="11.140625" style="29" customWidth="1"/>
    <col min="2569" max="2569" width="10.7109375" style="29" customWidth="1"/>
    <col min="2570" max="2816" width="9.140625" style="29"/>
    <col min="2817" max="2817" width="5.85546875" style="29" customWidth="1"/>
    <col min="2818" max="2818" width="6.140625" style="29" customWidth="1"/>
    <col min="2819" max="2819" width="11.42578125" style="29" customWidth="1"/>
    <col min="2820" max="2820" width="15.85546875" style="29" customWidth="1"/>
    <col min="2821" max="2821" width="11.28515625" style="29" customWidth="1"/>
    <col min="2822" max="2822" width="10.85546875" style="29" customWidth="1"/>
    <col min="2823" max="2823" width="11" style="29" customWidth="1"/>
    <col min="2824" max="2824" width="11.140625" style="29" customWidth="1"/>
    <col min="2825" max="2825" width="10.7109375" style="29" customWidth="1"/>
    <col min="2826" max="3072" width="9.140625" style="29"/>
    <col min="3073" max="3073" width="5.85546875" style="29" customWidth="1"/>
    <col min="3074" max="3074" width="6.140625" style="29" customWidth="1"/>
    <col min="3075" max="3075" width="11.42578125" style="29" customWidth="1"/>
    <col min="3076" max="3076" width="15.85546875" style="29" customWidth="1"/>
    <col min="3077" max="3077" width="11.28515625" style="29" customWidth="1"/>
    <col min="3078" max="3078" width="10.85546875" style="29" customWidth="1"/>
    <col min="3079" max="3079" width="11" style="29" customWidth="1"/>
    <col min="3080" max="3080" width="11.140625" style="29" customWidth="1"/>
    <col min="3081" max="3081" width="10.7109375" style="29" customWidth="1"/>
    <col min="3082" max="3328" width="9.140625" style="29"/>
    <col min="3329" max="3329" width="5.85546875" style="29" customWidth="1"/>
    <col min="3330" max="3330" width="6.140625" style="29" customWidth="1"/>
    <col min="3331" max="3331" width="11.42578125" style="29" customWidth="1"/>
    <col min="3332" max="3332" width="15.85546875" style="29" customWidth="1"/>
    <col min="3333" max="3333" width="11.28515625" style="29" customWidth="1"/>
    <col min="3334" max="3334" width="10.85546875" style="29" customWidth="1"/>
    <col min="3335" max="3335" width="11" style="29" customWidth="1"/>
    <col min="3336" max="3336" width="11.140625" style="29" customWidth="1"/>
    <col min="3337" max="3337" width="10.7109375" style="29" customWidth="1"/>
    <col min="3338" max="3584" width="9.140625" style="29"/>
    <col min="3585" max="3585" width="5.85546875" style="29" customWidth="1"/>
    <col min="3586" max="3586" width="6.140625" style="29" customWidth="1"/>
    <col min="3587" max="3587" width="11.42578125" style="29" customWidth="1"/>
    <col min="3588" max="3588" width="15.85546875" style="29" customWidth="1"/>
    <col min="3589" max="3589" width="11.28515625" style="29" customWidth="1"/>
    <col min="3590" max="3590" width="10.85546875" style="29" customWidth="1"/>
    <col min="3591" max="3591" width="11" style="29" customWidth="1"/>
    <col min="3592" max="3592" width="11.140625" style="29" customWidth="1"/>
    <col min="3593" max="3593" width="10.7109375" style="29" customWidth="1"/>
    <col min="3594" max="3840" width="9.140625" style="29"/>
    <col min="3841" max="3841" width="5.85546875" style="29" customWidth="1"/>
    <col min="3842" max="3842" width="6.140625" style="29" customWidth="1"/>
    <col min="3843" max="3843" width="11.42578125" style="29" customWidth="1"/>
    <col min="3844" max="3844" width="15.85546875" style="29" customWidth="1"/>
    <col min="3845" max="3845" width="11.28515625" style="29" customWidth="1"/>
    <col min="3846" max="3846" width="10.85546875" style="29" customWidth="1"/>
    <col min="3847" max="3847" width="11" style="29" customWidth="1"/>
    <col min="3848" max="3848" width="11.140625" style="29" customWidth="1"/>
    <col min="3849" max="3849" width="10.7109375" style="29" customWidth="1"/>
    <col min="3850" max="4096" width="9.140625" style="29"/>
    <col min="4097" max="4097" width="5.85546875" style="29" customWidth="1"/>
    <col min="4098" max="4098" width="6.140625" style="29" customWidth="1"/>
    <col min="4099" max="4099" width="11.42578125" style="29" customWidth="1"/>
    <col min="4100" max="4100" width="15.85546875" style="29" customWidth="1"/>
    <col min="4101" max="4101" width="11.28515625" style="29" customWidth="1"/>
    <col min="4102" max="4102" width="10.85546875" style="29" customWidth="1"/>
    <col min="4103" max="4103" width="11" style="29" customWidth="1"/>
    <col min="4104" max="4104" width="11.140625" style="29" customWidth="1"/>
    <col min="4105" max="4105" width="10.7109375" style="29" customWidth="1"/>
    <col min="4106" max="4352" width="9.140625" style="29"/>
    <col min="4353" max="4353" width="5.85546875" style="29" customWidth="1"/>
    <col min="4354" max="4354" width="6.140625" style="29" customWidth="1"/>
    <col min="4355" max="4355" width="11.42578125" style="29" customWidth="1"/>
    <col min="4356" max="4356" width="15.85546875" style="29" customWidth="1"/>
    <col min="4357" max="4357" width="11.28515625" style="29" customWidth="1"/>
    <col min="4358" max="4358" width="10.85546875" style="29" customWidth="1"/>
    <col min="4359" max="4359" width="11" style="29" customWidth="1"/>
    <col min="4360" max="4360" width="11.140625" style="29" customWidth="1"/>
    <col min="4361" max="4361" width="10.7109375" style="29" customWidth="1"/>
    <col min="4362" max="4608" width="9.140625" style="29"/>
    <col min="4609" max="4609" width="5.85546875" style="29" customWidth="1"/>
    <col min="4610" max="4610" width="6.140625" style="29" customWidth="1"/>
    <col min="4611" max="4611" width="11.42578125" style="29" customWidth="1"/>
    <col min="4612" max="4612" width="15.85546875" style="29" customWidth="1"/>
    <col min="4613" max="4613" width="11.28515625" style="29" customWidth="1"/>
    <col min="4614" max="4614" width="10.85546875" style="29" customWidth="1"/>
    <col min="4615" max="4615" width="11" style="29" customWidth="1"/>
    <col min="4616" max="4616" width="11.140625" style="29" customWidth="1"/>
    <col min="4617" max="4617" width="10.7109375" style="29" customWidth="1"/>
    <col min="4618" max="4864" width="9.140625" style="29"/>
    <col min="4865" max="4865" width="5.85546875" style="29" customWidth="1"/>
    <col min="4866" max="4866" width="6.140625" style="29" customWidth="1"/>
    <col min="4867" max="4867" width="11.42578125" style="29" customWidth="1"/>
    <col min="4868" max="4868" width="15.85546875" style="29" customWidth="1"/>
    <col min="4869" max="4869" width="11.28515625" style="29" customWidth="1"/>
    <col min="4870" max="4870" width="10.85546875" style="29" customWidth="1"/>
    <col min="4871" max="4871" width="11" style="29" customWidth="1"/>
    <col min="4872" max="4872" width="11.140625" style="29" customWidth="1"/>
    <col min="4873" max="4873" width="10.7109375" style="29" customWidth="1"/>
    <col min="4874" max="5120" width="9.140625" style="29"/>
    <col min="5121" max="5121" width="5.85546875" style="29" customWidth="1"/>
    <col min="5122" max="5122" width="6.140625" style="29" customWidth="1"/>
    <col min="5123" max="5123" width="11.42578125" style="29" customWidth="1"/>
    <col min="5124" max="5124" width="15.85546875" style="29" customWidth="1"/>
    <col min="5125" max="5125" width="11.28515625" style="29" customWidth="1"/>
    <col min="5126" max="5126" width="10.85546875" style="29" customWidth="1"/>
    <col min="5127" max="5127" width="11" style="29" customWidth="1"/>
    <col min="5128" max="5128" width="11.140625" style="29" customWidth="1"/>
    <col min="5129" max="5129" width="10.7109375" style="29" customWidth="1"/>
    <col min="5130" max="5376" width="9.140625" style="29"/>
    <col min="5377" max="5377" width="5.85546875" style="29" customWidth="1"/>
    <col min="5378" max="5378" width="6.140625" style="29" customWidth="1"/>
    <col min="5379" max="5379" width="11.42578125" style="29" customWidth="1"/>
    <col min="5380" max="5380" width="15.85546875" style="29" customWidth="1"/>
    <col min="5381" max="5381" width="11.28515625" style="29" customWidth="1"/>
    <col min="5382" max="5382" width="10.85546875" style="29" customWidth="1"/>
    <col min="5383" max="5383" width="11" style="29" customWidth="1"/>
    <col min="5384" max="5384" width="11.140625" style="29" customWidth="1"/>
    <col min="5385" max="5385" width="10.7109375" style="29" customWidth="1"/>
    <col min="5386" max="5632" width="9.140625" style="29"/>
    <col min="5633" max="5633" width="5.85546875" style="29" customWidth="1"/>
    <col min="5634" max="5634" width="6.140625" style="29" customWidth="1"/>
    <col min="5635" max="5635" width="11.42578125" style="29" customWidth="1"/>
    <col min="5636" max="5636" width="15.85546875" style="29" customWidth="1"/>
    <col min="5637" max="5637" width="11.28515625" style="29" customWidth="1"/>
    <col min="5638" max="5638" width="10.85546875" style="29" customWidth="1"/>
    <col min="5639" max="5639" width="11" style="29" customWidth="1"/>
    <col min="5640" max="5640" width="11.140625" style="29" customWidth="1"/>
    <col min="5641" max="5641" width="10.7109375" style="29" customWidth="1"/>
    <col min="5642" max="5888" width="9.140625" style="29"/>
    <col min="5889" max="5889" width="5.85546875" style="29" customWidth="1"/>
    <col min="5890" max="5890" width="6.140625" style="29" customWidth="1"/>
    <col min="5891" max="5891" width="11.42578125" style="29" customWidth="1"/>
    <col min="5892" max="5892" width="15.85546875" style="29" customWidth="1"/>
    <col min="5893" max="5893" width="11.28515625" style="29" customWidth="1"/>
    <col min="5894" max="5894" width="10.85546875" style="29" customWidth="1"/>
    <col min="5895" max="5895" width="11" style="29" customWidth="1"/>
    <col min="5896" max="5896" width="11.140625" style="29" customWidth="1"/>
    <col min="5897" max="5897" width="10.7109375" style="29" customWidth="1"/>
    <col min="5898" max="6144" width="9.140625" style="29"/>
    <col min="6145" max="6145" width="5.85546875" style="29" customWidth="1"/>
    <col min="6146" max="6146" width="6.140625" style="29" customWidth="1"/>
    <col min="6147" max="6147" width="11.42578125" style="29" customWidth="1"/>
    <col min="6148" max="6148" width="15.85546875" style="29" customWidth="1"/>
    <col min="6149" max="6149" width="11.28515625" style="29" customWidth="1"/>
    <col min="6150" max="6150" width="10.85546875" style="29" customWidth="1"/>
    <col min="6151" max="6151" width="11" style="29" customWidth="1"/>
    <col min="6152" max="6152" width="11.140625" style="29" customWidth="1"/>
    <col min="6153" max="6153" width="10.7109375" style="29" customWidth="1"/>
    <col min="6154" max="6400" width="9.140625" style="29"/>
    <col min="6401" max="6401" width="5.85546875" style="29" customWidth="1"/>
    <col min="6402" max="6402" width="6.140625" style="29" customWidth="1"/>
    <col min="6403" max="6403" width="11.42578125" style="29" customWidth="1"/>
    <col min="6404" max="6404" width="15.85546875" style="29" customWidth="1"/>
    <col min="6405" max="6405" width="11.28515625" style="29" customWidth="1"/>
    <col min="6406" max="6406" width="10.85546875" style="29" customWidth="1"/>
    <col min="6407" max="6407" width="11" style="29" customWidth="1"/>
    <col min="6408" max="6408" width="11.140625" style="29" customWidth="1"/>
    <col min="6409" max="6409" width="10.7109375" style="29" customWidth="1"/>
    <col min="6410" max="6656" width="9.140625" style="29"/>
    <col min="6657" max="6657" width="5.85546875" style="29" customWidth="1"/>
    <col min="6658" max="6658" width="6.140625" style="29" customWidth="1"/>
    <col min="6659" max="6659" width="11.42578125" style="29" customWidth="1"/>
    <col min="6660" max="6660" width="15.85546875" style="29" customWidth="1"/>
    <col min="6661" max="6661" width="11.28515625" style="29" customWidth="1"/>
    <col min="6662" max="6662" width="10.85546875" style="29" customWidth="1"/>
    <col min="6663" max="6663" width="11" style="29" customWidth="1"/>
    <col min="6664" max="6664" width="11.140625" style="29" customWidth="1"/>
    <col min="6665" max="6665" width="10.7109375" style="29" customWidth="1"/>
    <col min="6666" max="6912" width="9.140625" style="29"/>
    <col min="6913" max="6913" width="5.85546875" style="29" customWidth="1"/>
    <col min="6914" max="6914" width="6.140625" style="29" customWidth="1"/>
    <col min="6915" max="6915" width="11.42578125" style="29" customWidth="1"/>
    <col min="6916" max="6916" width="15.85546875" style="29" customWidth="1"/>
    <col min="6917" max="6917" width="11.28515625" style="29" customWidth="1"/>
    <col min="6918" max="6918" width="10.85546875" style="29" customWidth="1"/>
    <col min="6919" max="6919" width="11" style="29" customWidth="1"/>
    <col min="6920" max="6920" width="11.140625" style="29" customWidth="1"/>
    <col min="6921" max="6921" width="10.7109375" style="29" customWidth="1"/>
    <col min="6922" max="7168" width="9.140625" style="29"/>
    <col min="7169" max="7169" width="5.85546875" style="29" customWidth="1"/>
    <col min="7170" max="7170" width="6.140625" style="29" customWidth="1"/>
    <col min="7171" max="7171" width="11.42578125" style="29" customWidth="1"/>
    <col min="7172" max="7172" width="15.85546875" style="29" customWidth="1"/>
    <col min="7173" max="7173" width="11.28515625" style="29" customWidth="1"/>
    <col min="7174" max="7174" width="10.85546875" style="29" customWidth="1"/>
    <col min="7175" max="7175" width="11" style="29" customWidth="1"/>
    <col min="7176" max="7176" width="11.140625" style="29" customWidth="1"/>
    <col min="7177" max="7177" width="10.7109375" style="29" customWidth="1"/>
    <col min="7178" max="7424" width="9.140625" style="29"/>
    <col min="7425" max="7425" width="5.85546875" style="29" customWidth="1"/>
    <col min="7426" max="7426" width="6.140625" style="29" customWidth="1"/>
    <col min="7427" max="7427" width="11.42578125" style="29" customWidth="1"/>
    <col min="7428" max="7428" width="15.85546875" style="29" customWidth="1"/>
    <col min="7429" max="7429" width="11.28515625" style="29" customWidth="1"/>
    <col min="7430" max="7430" width="10.85546875" style="29" customWidth="1"/>
    <col min="7431" max="7431" width="11" style="29" customWidth="1"/>
    <col min="7432" max="7432" width="11.140625" style="29" customWidth="1"/>
    <col min="7433" max="7433" width="10.7109375" style="29" customWidth="1"/>
    <col min="7434" max="7680" width="9.140625" style="29"/>
    <col min="7681" max="7681" width="5.85546875" style="29" customWidth="1"/>
    <col min="7682" max="7682" width="6.140625" style="29" customWidth="1"/>
    <col min="7683" max="7683" width="11.42578125" style="29" customWidth="1"/>
    <col min="7684" max="7684" width="15.85546875" style="29" customWidth="1"/>
    <col min="7685" max="7685" width="11.28515625" style="29" customWidth="1"/>
    <col min="7686" max="7686" width="10.85546875" style="29" customWidth="1"/>
    <col min="7687" max="7687" width="11" style="29" customWidth="1"/>
    <col min="7688" max="7688" width="11.140625" style="29" customWidth="1"/>
    <col min="7689" max="7689" width="10.7109375" style="29" customWidth="1"/>
    <col min="7690" max="7936" width="9.140625" style="29"/>
    <col min="7937" max="7937" width="5.85546875" style="29" customWidth="1"/>
    <col min="7938" max="7938" width="6.140625" style="29" customWidth="1"/>
    <col min="7939" max="7939" width="11.42578125" style="29" customWidth="1"/>
    <col min="7940" max="7940" width="15.85546875" style="29" customWidth="1"/>
    <col min="7941" max="7941" width="11.28515625" style="29" customWidth="1"/>
    <col min="7942" max="7942" width="10.85546875" style="29" customWidth="1"/>
    <col min="7943" max="7943" width="11" style="29" customWidth="1"/>
    <col min="7944" max="7944" width="11.140625" style="29" customWidth="1"/>
    <col min="7945" max="7945" width="10.7109375" style="29" customWidth="1"/>
    <col min="7946" max="8192" width="9.140625" style="29"/>
    <col min="8193" max="8193" width="5.85546875" style="29" customWidth="1"/>
    <col min="8194" max="8194" width="6.140625" style="29" customWidth="1"/>
    <col min="8195" max="8195" width="11.42578125" style="29" customWidth="1"/>
    <col min="8196" max="8196" width="15.85546875" style="29" customWidth="1"/>
    <col min="8197" max="8197" width="11.28515625" style="29" customWidth="1"/>
    <col min="8198" max="8198" width="10.85546875" style="29" customWidth="1"/>
    <col min="8199" max="8199" width="11" style="29" customWidth="1"/>
    <col min="8200" max="8200" width="11.140625" style="29" customWidth="1"/>
    <col min="8201" max="8201" width="10.7109375" style="29" customWidth="1"/>
    <col min="8202" max="8448" width="9.140625" style="29"/>
    <col min="8449" max="8449" width="5.85546875" style="29" customWidth="1"/>
    <col min="8450" max="8450" width="6.140625" style="29" customWidth="1"/>
    <col min="8451" max="8451" width="11.42578125" style="29" customWidth="1"/>
    <col min="8452" max="8452" width="15.85546875" style="29" customWidth="1"/>
    <col min="8453" max="8453" width="11.28515625" style="29" customWidth="1"/>
    <col min="8454" max="8454" width="10.85546875" style="29" customWidth="1"/>
    <col min="8455" max="8455" width="11" style="29" customWidth="1"/>
    <col min="8456" max="8456" width="11.140625" style="29" customWidth="1"/>
    <col min="8457" max="8457" width="10.7109375" style="29" customWidth="1"/>
    <col min="8458" max="8704" width="9.140625" style="29"/>
    <col min="8705" max="8705" width="5.85546875" style="29" customWidth="1"/>
    <col min="8706" max="8706" width="6.140625" style="29" customWidth="1"/>
    <col min="8707" max="8707" width="11.42578125" style="29" customWidth="1"/>
    <col min="8708" max="8708" width="15.85546875" style="29" customWidth="1"/>
    <col min="8709" max="8709" width="11.28515625" style="29" customWidth="1"/>
    <col min="8710" max="8710" width="10.85546875" style="29" customWidth="1"/>
    <col min="8711" max="8711" width="11" style="29" customWidth="1"/>
    <col min="8712" max="8712" width="11.140625" style="29" customWidth="1"/>
    <col min="8713" max="8713" width="10.7109375" style="29" customWidth="1"/>
    <col min="8714" max="8960" width="9.140625" style="29"/>
    <col min="8961" max="8961" width="5.85546875" style="29" customWidth="1"/>
    <col min="8962" max="8962" width="6.140625" style="29" customWidth="1"/>
    <col min="8963" max="8963" width="11.42578125" style="29" customWidth="1"/>
    <col min="8964" max="8964" width="15.85546875" style="29" customWidth="1"/>
    <col min="8965" max="8965" width="11.28515625" style="29" customWidth="1"/>
    <col min="8966" max="8966" width="10.85546875" style="29" customWidth="1"/>
    <col min="8967" max="8967" width="11" style="29" customWidth="1"/>
    <col min="8968" max="8968" width="11.140625" style="29" customWidth="1"/>
    <col min="8969" max="8969" width="10.7109375" style="29" customWidth="1"/>
    <col min="8970" max="9216" width="9.140625" style="29"/>
    <col min="9217" max="9217" width="5.85546875" style="29" customWidth="1"/>
    <col min="9218" max="9218" width="6.140625" style="29" customWidth="1"/>
    <col min="9219" max="9219" width="11.42578125" style="29" customWidth="1"/>
    <col min="9220" max="9220" width="15.85546875" style="29" customWidth="1"/>
    <col min="9221" max="9221" width="11.28515625" style="29" customWidth="1"/>
    <col min="9222" max="9222" width="10.85546875" style="29" customWidth="1"/>
    <col min="9223" max="9223" width="11" style="29" customWidth="1"/>
    <col min="9224" max="9224" width="11.140625" style="29" customWidth="1"/>
    <col min="9225" max="9225" width="10.7109375" style="29" customWidth="1"/>
    <col min="9226" max="9472" width="9.140625" style="29"/>
    <col min="9473" max="9473" width="5.85546875" style="29" customWidth="1"/>
    <col min="9474" max="9474" width="6.140625" style="29" customWidth="1"/>
    <col min="9475" max="9475" width="11.42578125" style="29" customWidth="1"/>
    <col min="9476" max="9476" width="15.85546875" style="29" customWidth="1"/>
    <col min="9477" max="9477" width="11.28515625" style="29" customWidth="1"/>
    <col min="9478" max="9478" width="10.85546875" style="29" customWidth="1"/>
    <col min="9479" max="9479" width="11" style="29" customWidth="1"/>
    <col min="9480" max="9480" width="11.140625" style="29" customWidth="1"/>
    <col min="9481" max="9481" width="10.7109375" style="29" customWidth="1"/>
    <col min="9482" max="9728" width="9.140625" style="29"/>
    <col min="9729" max="9729" width="5.85546875" style="29" customWidth="1"/>
    <col min="9730" max="9730" width="6.140625" style="29" customWidth="1"/>
    <col min="9731" max="9731" width="11.42578125" style="29" customWidth="1"/>
    <col min="9732" max="9732" width="15.85546875" style="29" customWidth="1"/>
    <col min="9733" max="9733" width="11.28515625" style="29" customWidth="1"/>
    <col min="9734" max="9734" width="10.85546875" style="29" customWidth="1"/>
    <col min="9735" max="9735" width="11" style="29" customWidth="1"/>
    <col min="9736" max="9736" width="11.140625" style="29" customWidth="1"/>
    <col min="9737" max="9737" width="10.7109375" style="29" customWidth="1"/>
    <col min="9738" max="9984" width="9.140625" style="29"/>
    <col min="9985" max="9985" width="5.85546875" style="29" customWidth="1"/>
    <col min="9986" max="9986" width="6.140625" style="29" customWidth="1"/>
    <col min="9987" max="9987" width="11.42578125" style="29" customWidth="1"/>
    <col min="9988" max="9988" width="15.85546875" style="29" customWidth="1"/>
    <col min="9989" max="9989" width="11.28515625" style="29" customWidth="1"/>
    <col min="9990" max="9990" width="10.85546875" style="29" customWidth="1"/>
    <col min="9991" max="9991" width="11" style="29" customWidth="1"/>
    <col min="9992" max="9992" width="11.140625" style="29" customWidth="1"/>
    <col min="9993" max="9993" width="10.7109375" style="29" customWidth="1"/>
    <col min="9994" max="10240" width="9.140625" style="29"/>
    <col min="10241" max="10241" width="5.85546875" style="29" customWidth="1"/>
    <col min="10242" max="10242" width="6.140625" style="29" customWidth="1"/>
    <col min="10243" max="10243" width="11.42578125" style="29" customWidth="1"/>
    <col min="10244" max="10244" width="15.85546875" style="29" customWidth="1"/>
    <col min="10245" max="10245" width="11.28515625" style="29" customWidth="1"/>
    <col min="10246" max="10246" width="10.85546875" style="29" customWidth="1"/>
    <col min="10247" max="10247" width="11" style="29" customWidth="1"/>
    <col min="10248" max="10248" width="11.140625" style="29" customWidth="1"/>
    <col min="10249" max="10249" width="10.7109375" style="29" customWidth="1"/>
    <col min="10250" max="10496" width="9.140625" style="29"/>
    <col min="10497" max="10497" width="5.85546875" style="29" customWidth="1"/>
    <col min="10498" max="10498" width="6.140625" style="29" customWidth="1"/>
    <col min="10499" max="10499" width="11.42578125" style="29" customWidth="1"/>
    <col min="10500" max="10500" width="15.85546875" style="29" customWidth="1"/>
    <col min="10501" max="10501" width="11.28515625" style="29" customWidth="1"/>
    <col min="10502" max="10502" width="10.85546875" style="29" customWidth="1"/>
    <col min="10503" max="10503" width="11" style="29" customWidth="1"/>
    <col min="10504" max="10504" width="11.140625" style="29" customWidth="1"/>
    <col min="10505" max="10505" width="10.7109375" style="29" customWidth="1"/>
    <col min="10506" max="10752" width="9.140625" style="29"/>
    <col min="10753" max="10753" width="5.85546875" style="29" customWidth="1"/>
    <col min="10754" max="10754" width="6.140625" style="29" customWidth="1"/>
    <col min="10755" max="10755" width="11.42578125" style="29" customWidth="1"/>
    <col min="10756" max="10756" width="15.85546875" style="29" customWidth="1"/>
    <col min="10757" max="10757" width="11.28515625" style="29" customWidth="1"/>
    <col min="10758" max="10758" width="10.85546875" style="29" customWidth="1"/>
    <col min="10759" max="10759" width="11" style="29" customWidth="1"/>
    <col min="10760" max="10760" width="11.140625" style="29" customWidth="1"/>
    <col min="10761" max="10761" width="10.7109375" style="29" customWidth="1"/>
    <col min="10762" max="11008" width="9.140625" style="29"/>
    <col min="11009" max="11009" width="5.85546875" style="29" customWidth="1"/>
    <col min="11010" max="11010" width="6.140625" style="29" customWidth="1"/>
    <col min="11011" max="11011" width="11.42578125" style="29" customWidth="1"/>
    <col min="11012" max="11012" width="15.85546875" style="29" customWidth="1"/>
    <col min="11013" max="11013" width="11.28515625" style="29" customWidth="1"/>
    <col min="11014" max="11014" width="10.85546875" style="29" customWidth="1"/>
    <col min="11015" max="11015" width="11" style="29" customWidth="1"/>
    <col min="11016" max="11016" width="11.140625" style="29" customWidth="1"/>
    <col min="11017" max="11017" width="10.7109375" style="29" customWidth="1"/>
    <col min="11018" max="11264" width="9.140625" style="29"/>
    <col min="11265" max="11265" width="5.85546875" style="29" customWidth="1"/>
    <col min="11266" max="11266" width="6.140625" style="29" customWidth="1"/>
    <col min="11267" max="11267" width="11.42578125" style="29" customWidth="1"/>
    <col min="11268" max="11268" width="15.85546875" style="29" customWidth="1"/>
    <col min="11269" max="11269" width="11.28515625" style="29" customWidth="1"/>
    <col min="11270" max="11270" width="10.85546875" style="29" customWidth="1"/>
    <col min="11271" max="11271" width="11" style="29" customWidth="1"/>
    <col min="11272" max="11272" width="11.140625" style="29" customWidth="1"/>
    <col min="11273" max="11273" width="10.7109375" style="29" customWidth="1"/>
    <col min="11274" max="11520" width="9.140625" style="29"/>
    <col min="11521" max="11521" width="5.85546875" style="29" customWidth="1"/>
    <col min="11522" max="11522" width="6.140625" style="29" customWidth="1"/>
    <col min="11523" max="11523" width="11.42578125" style="29" customWidth="1"/>
    <col min="11524" max="11524" width="15.85546875" style="29" customWidth="1"/>
    <col min="11525" max="11525" width="11.28515625" style="29" customWidth="1"/>
    <col min="11526" max="11526" width="10.85546875" style="29" customWidth="1"/>
    <col min="11527" max="11527" width="11" style="29" customWidth="1"/>
    <col min="11528" max="11528" width="11.140625" style="29" customWidth="1"/>
    <col min="11529" max="11529" width="10.7109375" style="29" customWidth="1"/>
    <col min="11530" max="11776" width="9.140625" style="29"/>
    <col min="11777" max="11777" width="5.85546875" style="29" customWidth="1"/>
    <col min="11778" max="11778" width="6.140625" style="29" customWidth="1"/>
    <col min="11779" max="11779" width="11.42578125" style="29" customWidth="1"/>
    <col min="11780" max="11780" width="15.85546875" style="29" customWidth="1"/>
    <col min="11781" max="11781" width="11.28515625" style="29" customWidth="1"/>
    <col min="11782" max="11782" width="10.85546875" style="29" customWidth="1"/>
    <col min="11783" max="11783" width="11" style="29" customWidth="1"/>
    <col min="11784" max="11784" width="11.140625" style="29" customWidth="1"/>
    <col min="11785" max="11785" width="10.7109375" style="29" customWidth="1"/>
    <col min="11786" max="12032" width="9.140625" style="29"/>
    <col min="12033" max="12033" width="5.85546875" style="29" customWidth="1"/>
    <col min="12034" max="12034" width="6.140625" style="29" customWidth="1"/>
    <col min="12035" max="12035" width="11.42578125" style="29" customWidth="1"/>
    <col min="12036" max="12036" width="15.85546875" style="29" customWidth="1"/>
    <col min="12037" max="12037" width="11.28515625" style="29" customWidth="1"/>
    <col min="12038" max="12038" width="10.85546875" style="29" customWidth="1"/>
    <col min="12039" max="12039" width="11" style="29" customWidth="1"/>
    <col min="12040" max="12040" width="11.140625" style="29" customWidth="1"/>
    <col min="12041" max="12041" width="10.7109375" style="29" customWidth="1"/>
    <col min="12042" max="12288" width="9.140625" style="29"/>
    <col min="12289" max="12289" width="5.85546875" style="29" customWidth="1"/>
    <col min="12290" max="12290" width="6.140625" style="29" customWidth="1"/>
    <col min="12291" max="12291" width="11.42578125" style="29" customWidth="1"/>
    <col min="12292" max="12292" width="15.85546875" style="29" customWidth="1"/>
    <col min="12293" max="12293" width="11.28515625" style="29" customWidth="1"/>
    <col min="12294" max="12294" width="10.85546875" style="29" customWidth="1"/>
    <col min="12295" max="12295" width="11" style="29" customWidth="1"/>
    <col min="12296" max="12296" width="11.140625" style="29" customWidth="1"/>
    <col min="12297" max="12297" width="10.7109375" style="29" customWidth="1"/>
    <col min="12298" max="12544" width="9.140625" style="29"/>
    <col min="12545" max="12545" width="5.85546875" style="29" customWidth="1"/>
    <col min="12546" max="12546" width="6.140625" style="29" customWidth="1"/>
    <col min="12547" max="12547" width="11.42578125" style="29" customWidth="1"/>
    <col min="12548" max="12548" width="15.85546875" style="29" customWidth="1"/>
    <col min="12549" max="12549" width="11.28515625" style="29" customWidth="1"/>
    <col min="12550" max="12550" width="10.85546875" style="29" customWidth="1"/>
    <col min="12551" max="12551" width="11" style="29" customWidth="1"/>
    <col min="12552" max="12552" width="11.140625" style="29" customWidth="1"/>
    <col min="12553" max="12553" width="10.7109375" style="29" customWidth="1"/>
    <col min="12554" max="12800" width="9.140625" style="29"/>
    <col min="12801" max="12801" width="5.85546875" style="29" customWidth="1"/>
    <col min="12802" max="12802" width="6.140625" style="29" customWidth="1"/>
    <col min="12803" max="12803" width="11.42578125" style="29" customWidth="1"/>
    <col min="12804" max="12804" width="15.85546875" style="29" customWidth="1"/>
    <col min="12805" max="12805" width="11.28515625" style="29" customWidth="1"/>
    <col min="12806" max="12806" width="10.85546875" style="29" customWidth="1"/>
    <col min="12807" max="12807" width="11" style="29" customWidth="1"/>
    <col min="12808" max="12808" width="11.140625" style="29" customWidth="1"/>
    <col min="12809" max="12809" width="10.7109375" style="29" customWidth="1"/>
    <col min="12810" max="13056" width="9.140625" style="29"/>
    <col min="13057" max="13057" width="5.85546875" style="29" customWidth="1"/>
    <col min="13058" max="13058" width="6.140625" style="29" customWidth="1"/>
    <col min="13059" max="13059" width="11.42578125" style="29" customWidth="1"/>
    <col min="13060" max="13060" width="15.85546875" style="29" customWidth="1"/>
    <col min="13061" max="13061" width="11.28515625" style="29" customWidth="1"/>
    <col min="13062" max="13062" width="10.85546875" style="29" customWidth="1"/>
    <col min="13063" max="13063" width="11" style="29" customWidth="1"/>
    <col min="13064" max="13064" width="11.140625" style="29" customWidth="1"/>
    <col min="13065" max="13065" width="10.7109375" style="29" customWidth="1"/>
    <col min="13066" max="13312" width="9.140625" style="29"/>
    <col min="13313" max="13313" width="5.85546875" style="29" customWidth="1"/>
    <col min="13314" max="13314" width="6.140625" style="29" customWidth="1"/>
    <col min="13315" max="13315" width="11.42578125" style="29" customWidth="1"/>
    <col min="13316" max="13316" width="15.85546875" style="29" customWidth="1"/>
    <col min="13317" max="13317" width="11.28515625" style="29" customWidth="1"/>
    <col min="13318" max="13318" width="10.85546875" style="29" customWidth="1"/>
    <col min="13319" max="13319" width="11" style="29" customWidth="1"/>
    <col min="13320" max="13320" width="11.140625" style="29" customWidth="1"/>
    <col min="13321" max="13321" width="10.7109375" style="29" customWidth="1"/>
    <col min="13322" max="13568" width="9.140625" style="29"/>
    <col min="13569" max="13569" width="5.85546875" style="29" customWidth="1"/>
    <col min="13570" max="13570" width="6.140625" style="29" customWidth="1"/>
    <col min="13571" max="13571" width="11.42578125" style="29" customWidth="1"/>
    <col min="13572" max="13572" width="15.85546875" style="29" customWidth="1"/>
    <col min="13573" max="13573" width="11.28515625" style="29" customWidth="1"/>
    <col min="13574" max="13574" width="10.85546875" style="29" customWidth="1"/>
    <col min="13575" max="13575" width="11" style="29" customWidth="1"/>
    <col min="13576" max="13576" width="11.140625" style="29" customWidth="1"/>
    <col min="13577" max="13577" width="10.7109375" style="29" customWidth="1"/>
    <col min="13578" max="13824" width="9.140625" style="29"/>
    <col min="13825" max="13825" width="5.85546875" style="29" customWidth="1"/>
    <col min="13826" max="13826" width="6.140625" style="29" customWidth="1"/>
    <col min="13827" max="13827" width="11.42578125" style="29" customWidth="1"/>
    <col min="13828" max="13828" width="15.85546875" style="29" customWidth="1"/>
    <col min="13829" max="13829" width="11.28515625" style="29" customWidth="1"/>
    <col min="13830" max="13830" width="10.85546875" style="29" customWidth="1"/>
    <col min="13831" max="13831" width="11" style="29" customWidth="1"/>
    <col min="13832" max="13832" width="11.140625" style="29" customWidth="1"/>
    <col min="13833" max="13833" width="10.7109375" style="29" customWidth="1"/>
    <col min="13834" max="14080" width="9.140625" style="29"/>
    <col min="14081" max="14081" width="5.85546875" style="29" customWidth="1"/>
    <col min="14082" max="14082" width="6.140625" style="29" customWidth="1"/>
    <col min="14083" max="14083" width="11.42578125" style="29" customWidth="1"/>
    <col min="14084" max="14084" width="15.85546875" style="29" customWidth="1"/>
    <col min="14085" max="14085" width="11.28515625" style="29" customWidth="1"/>
    <col min="14086" max="14086" width="10.85546875" style="29" customWidth="1"/>
    <col min="14087" max="14087" width="11" style="29" customWidth="1"/>
    <col min="14088" max="14088" width="11.140625" style="29" customWidth="1"/>
    <col min="14089" max="14089" width="10.7109375" style="29" customWidth="1"/>
    <col min="14090" max="14336" width="9.140625" style="29"/>
    <col min="14337" max="14337" width="5.85546875" style="29" customWidth="1"/>
    <col min="14338" max="14338" width="6.140625" style="29" customWidth="1"/>
    <col min="14339" max="14339" width="11.42578125" style="29" customWidth="1"/>
    <col min="14340" max="14340" width="15.85546875" style="29" customWidth="1"/>
    <col min="14341" max="14341" width="11.28515625" style="29" customWidth="1"/>
    <col min="14342" max="14342" width="10.85546875" style="29" customWidth="1"/>
    <col min="14343" max="14343" width="11" style="29" customWidth="1"/>
    <col min="14344" max="14344" width="11.140625" style="29" customWidth="1"/>
    <col min="14345" max="14345" width="10.7109375" style="29" customWidth="1"/>
    <col min="14346" max="14592" width="9.140625" style="29"/>
    <col min="14593" max="14593" width="5.85546875" style="29" customWidth="1"/>
    <col min="14594" max="14594" width="6.140625" style="29" customWidth="1"/>
    <col min="14595" max="14595" width="11.42578125" style="29" customWidth="1"/>
    <col min="14596" max="14596" width="15.85546875" style="29" customWidth="1"/>
    <col min="14597" max="14597" width="11.28515625" style="29" customWidth="1"/>
    <col min="14598" max="14598" width="10.85546875" style="29" customWidth="1"/>
    <col min="14599" max="14599" width="11" style="29" customWidth="1"/>
    <col min="14600" max="14600" width="11.140625" style="29" customWidth="1"/>
    <col min="14601" max="14601" width="10.7109375" style="29" customWidth="1"/>
    <col min="14602" max="14848" width="9.140625" style="29"/>
    <col min="14849" max="14849" width="5.85546875" style="29" customWidth="1"/>
    <col min="14850" max="14850" width="6.140625" style="29" customWidth="1"/>
    <col min="14851" max="14851" width="11.42578125" style="29" customWidth="1"/>
    <col min="14852" max="14852" width="15.85546875" style="29" customWidth="1"/>
    <col min="14853" max="14853" width="11.28515625" style="29" customWidth="1"/>
    <col min="14854" max="14854" width="10.85546875" style="29" customWidth="1"/>
    <col min="14855" max="14855" width="11" style="29" customWidth="1"/>
    <col min="14856" max="14856" width="11.140625" style="29" customWidth="1"/>
    <col min="14857" max="14857" width="10.7109375" style="29" customWidth="1"/>
    <col min="14858" max="15104" width="9.140625" style="29"/>
    <col min="15105" max="15105" width="5.85546875" style="29" customWidth="1"/>
    <col min="15106" max="15106" width="6.140625" style="29" customWidth="1"/>
    <col min="15107" max="15107" width="11.42578125" style="29" customWidth="1"/>
    <col min="15108" max="15108" width="15.85546875" style="29" customWidth="1"/>
    <col min="15109" max="15109" width="11.28515625" style="29" customWidth="1"/>
    <col min="15110" max="15110" width="10.85546875" style="29" customWidth="1"/>
    <col min="15111" max="15111" width="11" style="29" customWidth="1"/>
    <col min="15112" max="15112" width="11.140625" style="29" customWidth="1"/>
    <col min="15113" max="15113" width="10.7109375" style="29" customWidth="1"/>
    <col min="15114" max="15360" width="9.140625" style="29"/>
    <col min="15361" max="15361" width="5.85546875" style="29" customWidth="1"/>
    <col min="15362" max="15362" width="6.140625" style="29" customWidth="1"/>
    <col min="15363" max="15363" width="11.42578125" style="29" customWidth="1"/>
    <col min="15364" max="15364" width="15.85546875" style="29" customWidth="1"/>
    <col min="15365" max="15365" width="11.28515625" style="29" customWidth="1"/>
    <col min="15366" max="15366" width="10.85546875" style="29" customWidth="1"/>
    <col min="15367" max="15367" width="11" style="29" customWidth="1"/>
    <col min="15368" max="15368" width="11.140625" style="29" customWidth="1"/>
    <col min="15369" max="15369" width="10.7109375" style="29" customWidth="1"/>
    <col min="15370" max="15616" width="9.140625" style="29"/>
    <col min="15617" max="15617" width="5.85546875" style="29" customWidth="1"/>
    <col min="15618" max="15618" width="6.140625" style="29" customWidth="1"/>
    <col min="15619" max="15619" width="11.42578125" style="29" customWidth="1"/>
    <col min="15620" max="15620" width="15.85546875" style="29" customWidth="1"/>
    <col min="15621" max="15621" width="11.28515625" style="29" customWidth="1"/>
    <col min="15622" max="15622" width="10.85546875" style="29" customWidth="1"/>
    <col min="15623" max="15623" width="11" style="29" customWidth="1"/>
    <col min="15624" max="15624" width="11.140625" style="29" customWidth="1"/>
    <col min="15625" max="15625" width="10.7109375" style="29" customWidth="1"/>
    <col min="15626" max="15872" width="9.140625" style="29"/>
    <col min="15873" max="15873" width="5.85546875" style="29" customWidth="1"/>
    <col min="15874" max="15874" width="6.140625" style="29" customWidth="1"/>
    <col min="15875" max="15875" width="11.42578125" style="29" customWidth="1"/>
    <col min="15876" max="15876" width="15.85546875" style="29" customWidth="1"/>
    <col min="15877" max="15877" width="11.28515625" style="29" customWidth="1"/>
    <col min="15878" max="15878" width="10.85546875" style="29" customWidth="1"/>
    <col min="15879" max="15879" width="11" style="29" customWidth="1"/>
    <col min="15880" max="15880" width="11.140625" style="29" customWidth="1"/>
    <col min="15881" max="15881" width="10.7109375" style="29" customWidth="1"/>
    <col min="15882" max="16128" width="9.140625" style="29"/>
    <col min="16129" max="16129" width="5.85546875" style="29" customWidth="1"/>
    <col min="16130" max="16130" width="6.140625" style="29" customWidth="1"/>
    <col min="16131" max="16131" width="11.42578125" style="29" customWidth="1"/>
    <col min="16132" max="16132" width="15.85546875" style="29" customWidth="1"/>
    <col min="16133" max="16133" width="11.28515625" style="29" customWidth="1"/>
    <col min="16134" max="16134" width="10.85546875" style="29" customWidth="1"/>
    <col min="16135" max="16135" width="11" style="29" customWidth="1"/>
    <col min="16136" max="16136" width="11.140625" style="29" customWidth="1"/>
    <col min="16137" max="16137" width="10.7109375" style="29" customWidth="1"/>
    <col min="16138" max="16384" width="9.140625" style="29"/>
  </cols>
  <sheetData>
    <row r="1" spans="1:57" ht="13.5" thickTop="1">
      <c r="A1" s="308" t="s">
        <v>48</v>
      </c>
      <c r="B1" s="309"/>
      <c r="C1" s="108" t="s">
        <v>191</v>
      </c>
      <c r="D1" s="109"/>
      <c r="E1" s="110"/>
      <c r="F1" s="26"/>
      <c r="G1" s="26"/>
      <c r="H1" s="27"/>
      <c r="I1" s="28">
        <v>45859</v>
      </c>
    </row>
    <row r="2" spans="1:57" ht="39.75" customHeight="1" thickBot="1">
      <c r="A2" s="310" t="s">
        <v>49</v>
      </c>
      <c r="B2" s="311"/>
      <c r="C2" s="312" t="s">
        <v>193</v>
      </c>
      <c r="D2" s="313"/>
      <c r="E2" s="314"/>
      <c r="F2" s="30"/>
      <c r="G2" s="316"/>
      <c r="H2" s="316"/>
      <c r="I2" s="317"/>
    </row>
    <row r="3" spans="1:57" ht="13.5" thickTop="1">
      <c r="A3" s="31"/>
      <c r="B3" s="31"/>
      <c r="C3" s="31"/>
      <c r="D3" s="31"/>
      <c r="E3" s="31"/>
      <c r="F3" s="31"/>
      <c r="G3" s="31"/>
      <c r="H3" s="31"/>
      <c r="I3" s="31"/>
    </row>
    <row r="4" spans="1:57" ht="19.5" customHeight="1">
      <c r="A4" s="315" t="s">
        <v>52</v>
      </c>
      <c r="B4" s="315"/>
      <c r="C4" s="315"/>
      <c r="D4" s="315"/>
      <c r="E4" s="315"/>
      <c r="F4" s="315"/>
      <c r="G4" s="315"/>
      <c r="H4" s="315"/>
      <c r="I4" s="315"/>
    </row>
    <row r="5" spans="1:57" ht="13.5" thickBot="1">
      <c r="A5" s="31"/>
      <c r="B5" s="31"/>
      <c r="C5" s="31"/>
      <c r="D5" s="31"/>
      <c r="E5" s="31"/>
      <c r="F5" s="31"/>
      <c r="G5" s="31"/>
      <c r="H5" s="31"/>
      <c r="I5" s="31"/>
    </row>
    <row r="6" spans="1:57" ht="13.5" thickBot="1">
      <c r="A6" s="32"/>
      <c r="B6" s="33" t="s">
        <v>53</v>
      </c>
      <c r="C6" s="33"/>
      <c r="D6" s="34"/>
      <c r="E6" s="35" t="s">
        <v>54</v>
      </c>
      <c r="F6" s="36" t="s">
        <v>55</v>
      </c>
      <c r="G6" s="36" t="s">
        <v>7</v>
      </c>
      <c r="H6" s="36" t="s">
        <v>8</v>
      </c>
      <c r="I6" s="37" t="s">
        <v>56</v>
      </c>
    </row>
    <row r="7" spans="1:57">
      <c r="A7" s="38"/>
      <c r="B7" s="80" t="s">
        <v>74</v>
      </c>
      <c r="C7" s="31"/>
      <c r="D7" s="39"/>
      <c r="E7" s="74">
        <v>0</v>
      </c>
      <c r="F7" s="75">
        <v>0</v>
      </c>
      <c r="G7" s="75">
        <f>'Přípravné práce'!H172</f>
        <v>0</v>
      </c>
      <c r="H7" s="75">
        <f>'Přípravné práce'!I172</f>
        <v>0</v>
      </c>
      <c r="I7" s="89">
        <f>E7+F7+G7+H7</f>
        <v>0</v>
      </c>
    </row>
    <row r="8" spans="1:57">
      <c r="A8" s="38"/>
      <c r="B8" s="31" t="s">
        <v>17</v>
      </c>
      <c r="C8" s="31"/>
      <c r="D8" s="39"/>
      <c r="E8" s="74">
        <v>0</v>
      </c>
      <c r="F8" s="75">
        <v>0</v>
      </c>
      <c r="G8" s="75">
        <f>'Sadové úpravy'!H59</f>
        <v>0</v>
      </c>
      <c r="H8" s="75">
        <f>'Sadové úpravy'!I59</f>
        <v>0</v>
      </c>
      <c r="I8" s="89">
        <f t="shared" ref="I8" si="0">E8+F8+G8+H8</f>
        <v>0</v>
      </c>
    </row>
    <row r="9" spans="1:57" ht="13.5" thickBot="1">
      <c r="A9" s="38"/>
      <c r="B9" s="31" t="s">
        <v>98</v>
      </c>
      <c r="C9" s="31"/>
      <c r="D9" s="39"/>
      <c r="E9" s="74">
        <v>0</v>
      </c>
      <c r="F9" s="75">
        <v>0</v>
      </c>
      <c r="G9" s="75">
        <f>'následná péče'!I97</f>
        <v>0</v>
      </c>
      <c r="H9" s="75">
        <f>'následná péče'!J97</f>
        <v>0</v>
      </c>
      <c r="I9" s="89">
        <f t="shared" ref="I9" si="1">E9+F9+G9+H9</f>
        <v>0</v>
      </c>
    </row>
    <row r="10" spans="1:57" s="42" customFormat="1" ht="13.5" thickBot="1">
      <c r="A10" s="40"/>
      <c r="B10" s="33" t="s">
        <v>57</v>
      </c>
      <c r="C10" s="33"/>
      <c r="D10" s="41"/>
      <c r="E10" s="76">
        <f>SUM(E7:E8)</f>
        <v>0</v>
      </c>
      <c r="F10" s="77">
        <f>SUM(F7:F8)</f>
        <v>0</v>
      </c>
      <c r="G10" s="77">
        <f>SUM(G7:G8)</f>
        <v>0</v>
      </c>
      <c r="H10" s="78">
        <f>SUM(H7:H8)</f>
        <v>0</v>
      </c>
      <c r="I10" s="90">
        <f>SUM(I7:I9)</f>
        <v>0</v>
      </c>
      <c r="K10" s="79"/>
    </row>
    <row r="11" spans="1:57">
      <c r="A11" s="31"/>
      <c r="B11" s="31"/>
      <c r="C11" s="31"/>
      <c r="D11" s="31"/>
      <c r="E11" s="31"/>
      <c r="F11" s="31"/>
      <c r="G11" s="31"/>
      <c r="H11" s="31"/>
      <c r="I11" s="31"/>
    </row>
    <row r="12" spans="1:57" ht="19.5" customHeight="1">
      <c r="A12" s="43" t="s">
        <v>58</v>
      </c>
      <c r="B12" s="43"/>
      <c r="C12" s="43"/>
      <c r="D12" s="43"/>
      <c r="E12" s="43"/>
      <c r="F12" s="43"/>
      <c r="G12" s="44"/>
      <c r="H12" s="43"/>
      <c r="I12" s="43"/>
      <c r="BA12" s="45"/>
      <c r="BB12" s="45"/>
      <c r="BC12" s="45"/>
      <c r="BD12" s="45"/>
      <c r="BE12" s="45"/>
    </row>
    <row r="13" spans="1:57" ht="13.5" thickBot="1">
      <c r="A13" s="31"/>
      <c r="B13" s="31"/>
      <c r="C13" s="31"/>
      <c r="D13" s="31"/>
      <c r="E13" s="31"/>
      <c r="F13" s="31"/>
      <c r="G13" s="31"/>
      <c r="H13" s="31"/>
      <c r="I13" s="31"/>
    </row>
    <row r="14" spans="1:57">
      <c r="A14" s="46" t="s">
        <v>59</v>
      </c>
      <c r="B14" s="47"/>
      <c r="C14" s="47"/>
      <c r="D14" s="48"/>
      <c r="E14" s="49" t="s">
        <v>60</v>
      </c>
      <c r="F14" s="50" t="s">
        <v>61</v>
      </c>
      <c r="G14" s="51" t="s">
        <v>62</v>
      </c>
      <c r="H14" s="52"/>
      <c r="I14" s="53" t="s">
        <v>60</v>
      </c>
    </row>
    <row r="15" spans="1:57">
      <c r="A15" s="318" t="s">
        <v>63</v>
      </c>
      <c r="B15" s="319"/>
      <c r="C15" s="319"/>
      <c r="D15" s="320"/>
      <c r="E15" s="69">
        <v>0</v>
      </c>
      <c r="F15" s="70">
        <v>1</v>
      </c>
      <c r="G15" s="71">
        <f t="shared" ref="G15:G24" si="2">HZS</f>
        <v>0</v>
      </c>
      <c r="H15" s="54"/>
      <c r="I15" s="91">
        <f t="shared" ref="I15:I24" si="3">E15+F15*G15/100</f>
        <v>0</v>
      </c>
      <c r="BA15" s="29">
        <v>0</v>
      </c>
    </row>
    <row r="16" spans="1:57" customFormat="1" ht="15">
      <c r="A16" s="55" t="s">
        <v>64</v>
      </c>
      <c r="B16" s="56"/>
      <c r="C16" s="56"/>
      <c r="D16" s="57"/>
      <c r="E16" s="72">
        <v>0</v>
      </c>
      <c r="F16" s="73">
        <v>0.5</v>
      </c>
      <c r="G16" s="71">
        <f t="shared" si="2"/>
        <v>0</v>
      </c>
      <c r="H16" s="58"/>
      <c r="I16" s="92">
        <f t="shared" si="3"/>
        <v>0</v>
      </c>
      <c r="BA16">
        <v>0</v>
      </c>
    </row>
    <row r="17" spans="1:53" ht="28.5" customHeight="1">
      <c r="A17" s="321" t="s">
        <v>65</v>
      </c>
      <c r="B17" s="322"/>
      <c r="C17" s="322"/>
      <c r="D17" s="323"/>
      <c r="E17" s="69">
        <v>0</v>
      </c>
      <c r="F17" s="73">
        <v>0</v>
      </c>
      <c r="G17" s="71">
        <f t="shared" si="2"/>
        <v>0</v>
      </c>
      <c r="H17" s="54"/>
      <c r="I17" s="92">
        <f t="shared" si="3"/>
        <v>0</v>
      </c>
    </row>
    <row r="18" spans="1:53" customFormat="1" ht="15">
      <c r="A18" s="55" t="s">
        <v>66</v>
      </c>
      <c r="B18" s="56"/>
      <c r="C18" s="56"/>
      <c r="D18" s="57"/>
      <c r="E18" s="72">
        <v>0</v>
      </c>
      <c r="F18" s="73">
        <v>2</v>
      </c>
      <c r="G18" s="71">
        <f t="shared" si="2"/>
        <v>0</v>
      </c>
      <c r="H18" s="58"/>
      <c r="I18" s="92">
        <f t="shared" si="3"/>
        <v>0</v>
      </c>
      <c r="BA18">
        <v>0</v>
      </c>
    </row>
    <row r="19" spans="1:53" customFormat="1" ht="15">
      <c r="A19" s="55" t="s">
        <v>67</v>
      </c>
      <c r="B19" s="56"/>
      <c r="C19" s="56"/>
      <c r="D19" s="57"/>
      <c r="E19" s="72">
        <v>0</v>
      </c>
      <c r="F19" s="73">
        <v>0.5</v>
      </c>
      <c r="G19" s="71">
        <f t="shared" si="2"/>
        <v>0</v>
      </c>
      <c r="H19" s="58"/>
      <c r="I19" s="92">
        <f t="shared" si="3"/>
        <v>0</v>
      </c>
      <c r="BA19">
        <v>0</v>
      </c>
    </row>
    <row r="20" spans="1:53" customFormat="1" ht="15">
      <c r="A20" s="55" t="s">
        <v>68</v>
      </c>
      <c r="B20" s="56"/>
      <c r="C20" s="56"/>
      <c r="D20" s="57"/>
      <c r="E20" s="72">
        <v>0</v>
      </c>
      <c r="F20" s="73">
        <v>2</v>
      </c>
      <c r="G20" s="71">
        <f t="shared" si="2"/>
        <v>0</v>
      </c>
      <c r="H20" s="58"/>
      <c r="I20" s="92">
        <f t="shared" si="3"/>
        <v>0</v>
      </c>
      <c r="BA20">
        <v>0</v>
      </c>
    </row>
    <row r="21" spans="1:53" customFormat="1" ht="15">
      <c r="A21" s="55" t="s">
        <v>69</v>
      </c>
      <c r="B21" s="56"/>
      <c r="C21" s="56"/>
      <c r="D21" s="57"/>
      <c r="E21" s="72">
        <v>0</v>
      </c>
      <c r="F21" s="73">
        <v>2</v>
      </c>
      <c r="G21" s="71">
        <f t="shared" si="2"/>
        <v>0</v>
      </c>
      <c r="H21" s="58"/>
      <c r="I21" s="92">
        <f t="shared" si="3"/>
        <v>0</v>
      </c>
      <c r="BA21">
        <v>0</v>
      </c>
    </row>
    <row r="22" spans="1:53" customFormat="1" ht="15">
      <c r="A22" s="55" t="s">
        <v>70</v>
      </c>
      <c r="B22" s="56"/>
      <c r="C22" s="56"/>
      <c r="D22" s="57"/>
      <c r="E22" s="72">
        <v>0</v>
      </c>
      <c r="F22" s="73">
        <v>0.5</v>
      </c>
      <c r="G22" s="71">
        <f t="shared" si="2"/>
        <v>0</v>
      </c>
      <c r="H22" s="58"/>
      <c r="I22" s="92">
        <f t="shared" si="3"/>
        <v>0</v>
      </c>
      <c r="BA22">
        <v>0</v>
      </c>
    </row>
    <row r="23" spans="1:53">
      <c r="A23" s="59" t="s">
        <v>71</v>
      </c>
      <c r="B23" s="60"/>
      <c r="C23" s="60"/>
      <c r="D23" s="61"/>
      <c r="E23" s="69">
        <v>0</v>
      </c>
      <c r="F23" s="73">
        <v>1</v>
      </c>
      <c r="G23" s="71">
        <f t="shared" si="2"/>
        <v>0</v>
      </c>
      <c r="H23" s="54"/>
      <c r="I23" s="91">
        <f t="shared" si="3"/>
        <v>0</v>
      </c>
      <c r="BA23" s="29">
        <v>0</v>
      </c>
    </row>
    <row r="24" spans="1:53" customFormat="1" ht="15.75" thickBot="1">
      <c r="A24" s="55" t="s">
        <v>72</v>
      </c>
      <c r="B24" s="56"/>
      <c r="C24" s="56"/>
      <c r="D24" s="57"/>
      <c r="E24" s="81">
        <v>0</v>
      </c>
      <c r="F24" s="73">
        <v>1</v>
      </c>
      <c r="G24" s="82">
        <f t="shared" si="2"/>
        <v>0</v>
      </c>
      <c r="H24" s="83"/>
      <c r="I24" s="93">
        <f t="shared" si="3"/>
        <v>0</v>
      </c>
      <c r="BA24">
        <v>0</v>
      </c>
    </row>
    <row r="25" spans="1:53" ht="13.5" thickBot="1">
      <c r="A25" s="62"/>
      <c r="B25" s="63" t="s">
        <v>73</v>
      </c>
      <c r="C25" s="64"/>
      <c r="D25" s="65"/>
      <c r="E25" s="84"/>
      <c r="F25" s="85"/>
      <c r="G25" s="85"/>
      <c r="H25" s="86"/>
      <c r="I25" s="94">
        <f>SUM(I15:I24)</f>
        <v>0</v>
      </c>
    </row>
    <row r="27" spans="1:53" ht="13.5" thickBot="1">
      <c r="A27" s="315" t="s">
        <v>83</v>
      </c>
      <c r="B27" s="315"/>
      <c r="C27" s="315"/>
      <c r="D27" s="315"/>
      <c r="E27" s="315"/>
      <c r="F27" s="315"/>
      <c r="G27" s="315"/>
      <c r="H27" s="315"/>
      <c r="I27" s="315"/>
    </row>
    <row r="28" spans="1:53" ht="13.5" thickBot="1">
      <c r="A28" s="32"/>
      <c r="B28" s="33" t="s">
        <v>53</v>
      </c>
      <c r="C28" s="33"/>
      <c r="D28" s="34"/>
      <c r="E28" s="35"/>
      <c r="F28" s="36"/>
      <c r="G28" s="36"/>
      <c r="H28" s="36"/>
      <c r="I28" s="37" t="s">
        <v>83</v>
      </c>
    </row>
    <row r="29" spans="1:53">
      <c r="A29" s="38"/>
      <c r="B29" s="80" t="s">
        <v>74</v>
      </c>
      <c r="C29" s="31"/>
      <c r="D29" s="39"/>
      <c r="E29" s="74"/>
      <c r="F29" s="75"/>
      <c r="G29" s="75"/>
      <c r="H29" s="75"/>
      <c r="I29" s="89">
        <f>'Přípravné práce'!I170</f>
        <v>0</v>
      </c>
    </row>
    <row r="30" spans="1:53">
      <c r="A30" s="38"/>
      <c r="B30" s="31" t="s">
        <v>17</v>
      </c>
      <c r="C30" s="31"/>
      <c r="D30" s="39"/>
      <c r="E30" s="74"/>
      <c r="F30" s="75"/>
      <c r="G30" s="75"/>
      <c r="H30" s="75"/>
      <c r="I30" s="89">
        <f>'Sadové úpravy'!I57</f>
        <v>0</v>
      </c>
    </row>
    <row r="31" spans="1:53" ht="13.5" thickBot="1">
      <c r="A31" s="38"/>
      <c r="B31" s="31" t="s">
        <v>98</v>
      </c>
      <c r="C31" s="31"/>
      <c r="D31" s="39"/>
      <c r="E31" s="74"/>
      <c r="F31" s="75"/>
      <c r="G31" s="75"/>
      <c r="H31" s="75"/>
      <c r="I31" s="89">
        <f>'následná péče'!J95+'následná péče'!J68+'následná péče'!J39</f>
        <v>0</v>
      </c>
    </row>
    <row r="32" spans="1:53" ht="13.5" thickBot="1">
      <c r="A32" s="40"/>
      <c r="B32" s="33" t="s">
        <v>57</v>
      </c>
      <c r="C32" s="33"/>
      <c r="D32" s="41"/>
      <c r="E32" s="76"/>
      <c r="F32" s="77"/>
      <c r="G32" s="77"/>
      <c r="H32" s="78"/>
      <c r="I32" s="90">
        <f>SUM(I29:I31)</f>
        <v>0</v>
      </c>
    </row>
    <row r="33" spans="6:9">
      <c r="F33" s="66"/>
      <c r="G33" s="67"/>
      <c r="H33" s="67"/>
      <c r="I33" s="68"/>
    </row>
    <row r="34" spans="6:9">
      <c r="F34" s="66"/>
      <c r="G34" s="67"/>
      <c r="H34" s="67"/>
      <c r="I34" s="68"/>
    </row>
    <row r="35" spans="6:9">
      <c r="F35" s="66"/>
      <c r="G35" s="67"/>
      <c r="H35" s="67"/>
      <c r="I35" s="68"/>
    </row>
    <row r="36" spans="6:9">
      <c r="F36" s="66"/>
      <c r="G36" s="67"/>
      <c r="H36" s="67"/>
      <c r="I36" s="68"/>
    </row>
    <row r="37" spans="6:9">
      <c r="F37" s="66"/>
      <c r="G37" s="67"/>
      <c r="H37" s="67"/>
      <c r="I37" s="68"/>
    </row>
    <row r="38" spans="6:9">
      <c r="F38" s="66"/>
      <c r="G38" s="67"/>
      <c r="H38" s="67"/>
      <c r="I38" s="68"/>
    </row>
    <row r="39" spans="6:9">
      <c r="F39" s="66"/>
      <c r="G39" s="67"/>
      <c r="H39" s="67"/>
      <c r="I39" s="68"/>
    </row>
    <row r="40" spans="6:9">
      <c r="F40" s="66"/>
      <c r="G40" s="67"/>
      <c r="H40" s="67"/>
      <c r="I40" s="68"/>
    </row>
    <row r="41" spans="6:9">
      <c r="F41" s="66"/>
      <c r="G41" s="67"/>
      <c r="H41" s="67"/>
      <c r="I41" s="68"/>
    </row>
    <row r="42" spans="6:9">
      <c r="F42" s="66"/>
      <c r="G42" s="67"/>
      <c r="H42" s="67"/>
      <c r="I42" s="68"/>
    </row>
    <row r="43" spans="6:9">
      <c r="F43" s="66"/>
      <c r="G43" s="67"/>
      <c r="H43" s="67"/>
      <c r="I43" s="68"/>
    </row>
    <row r="44" spans="6:9">
      <c r="F44" s="66"/>
      <c r="G44" s="67"/>
      <c r="H44" s="67"/>
      <c r="I44" s="68"/>
    </row>
    <row r="45" spans="6:9">
      <c r="F45" s="66"/>
      <c r="G45" s="67"/>
      <c r="H45" s="67"/>
      <c r="I45" s="68"/>
    </row>
    <row r="46" spans="6:9">
      <c r="F46" s="66"/>
      <c r="G46" s="67"/>
      <c r="H46" s="67"/>
      <c r="I46" s="68"/>
    </row>
    <row r="47" spans="6:9">
      <c r="F47" s="66"/>
      <c r="G47" s="67"/>
      <c r="H47" s="67"/>
      <c r="I47" s="68"/>
    </row>
    <row r="48" spans="6:9">
      <c r="F48" s="66"/>
      <c r="G48" s="67"/>
      <c r="H48" s="67"/>
      <c r="I48" s="68"/>
    </row>
    <row r="49" spans="6:9">
      <c r="F49" s="66"/>
      <c r="G49" s="67"/>
      <c r="H49" s="67"/>
      <c r="I49" s="68"/>
    </row>
    <row r="50" spans="6:9">
      <c r="F50" s="66"/>
      <c r="G50" s="67"/>
      <c r="H50" s="67"/>
      <c r="I50" s="68"/>
    </row>
    <row r="51" spans="6:9">
      <c r="F51" s="66"/>
      <c r="G51" s="67"/>
      <c r="H51" s="67"/>
      <c r="I51" s="68"/>
    </row>
    <row r="52" spans="6:9">
      <c r="F52" s="66"/>
      <c r="G52" s="67"/>
      <c r="H52" s="67"/>
      <c r="I52" s="68"/>
    </row>
    <row r="53" spans="6:9">
      <c r="F53" s="66"/>
      <c r="G53" s="67"/>
      <c r="H53" s="67"/>
      <c r="I53" s="68"/>
    </row>
    <row r="54" spans="6:9">
      <c r="F54" s="66"/>
      <c r="G54" s="67"/>
      <c r="H54" s="67"/>
      <c r="I54" s="68"/>
    </row>
    <row r="55" spans="6:9">
      <c r="F55" s="66"/>
      <c r="G55" s="67"/>
      <c r="H55" s="67"/>
      <c r="I55" s="68"/>
    </row>
    <row r="56" spans="6:9">
      <c r="F56" s="66"/>
      <c r="G56" s="67"/>
      <c r="H56" s="67"/>
      <c r="I56" s="68"/>
    </row>
    <row r="57" spans="6:9">
      <c r="F57" s="66"/>
      <c r="G57" s="67"/>
      <c r="H57" s="67"/>
      <c r="I57" s="68"/>
    </row>
    <row r="58" spans="6:9">
      <c r="F58" s="66"/>
      <c r="G58" s="67"/>
      <c r="H58" s="67"/>
      <c r="I58" s="68"/>
    </row>
    <row r="59" spans="6:9">
      <c r="F59" s="66"/>
      <c r="G59" s="67"/>
      <c r="H59" s="67"/>
      <c r="I59" s="68"/>
    </row>
    <row r="60" spans="6:9">
      <c r="F60" s="66"/>
      <c r="G60" s="67"/>
      <c r="H60" s="67"/>
      <c r="I60" s="68"/>
    </row>
    <row r="61" spans="6:9">
      <c r="F61" s="66"/>
      <c r="G61" s="67"/>
      <c r="H61" s="67"/>
      <c r="I61" s="68"/>
    </row>
    <row r="62" spans="6:9">
      <c r="F62" s="66"/>
      <c r="G62" s="67"/>
      <c r="H62" s="67"/>
      <c r="I62" s="68"/>
    </row>
    <row r="63" spans="6:9">
      <c r="F63" s="66"/>
      <c r="G63" s="67"/>
      <c r="H63" s="67"/>
      <c r="I63" s="68"/>
    </row>
    <row r="64" spans="6:9">
      <c r="F64" s="66"/>
      <c r="G64" s="67"/>
      <c r="H64" s="67"/>
      <c r="I64" s="68"/>
    </row>
    <row r="65" spans="6:9">
      <c r="F65" s="66"/>
      <c r="G65" s="67"/>
      <c r="H65" s="67"/>
      <c r="I65" s="68"/>
    </row>
    <row r="66" spans="6:9">
      <c r="F66" s="66"/>
      <c r="G66" s="67"/>
      <c r="H66" s="67"/>
      <c r="I66" s="68"/>
    </row>
    <row r="67" spans="6:9">
      <c r="F67" s="66"/>
      <c r="G67" s="67"/>
      <c r="H67" s="67"/>
      <c r="I67" s="68"/>
    </row>
    <row r="68" spans="6:9">
      <c r="F68" s="66"/>
      <c r="G68" s="67"/>
      <c r="H68" s="67"/>
      <c r="I68" s="68"/>
    </row>
    <row r="69" spans="6:9">
      <c r="F69" s="66"/>
      <c r="G69" s="67"/>
      <c r="H69" s="67"/>
      <c r="I69" s="68"/>
    </row>
    <row r="70" spans="6:9">
      <c r="F70" s="66"/>
      <c r="G70" s="67"/>
      <c r="H70" s="67"/>
      <c r="I70" s="68"/>
    </row>
    <row r="71" spans="6:9">
      <c r="F71" s="66"/>
      <c r="G71" s="67"/>
      <c r="H71" s="67"/>
      <c r="I71" s="68"/>
    </row>
  </sheetData>
  <sheetProtection algorithmName="SHA-512" hashValue="CL34zHtaT5vADyzeI3/VOY3eX3n1Cv36xMTqoBLWDI4dchvVRRYdhJg8ugSXqeRbyRmqLKCjYRMQPEgKwPJHxQ==" saltValue="MveYQmnwwOkj1w7rtdnfEQ==" spinCount="100000" sheet="1" objects="1" scenarios="1"/>
  <mergeCells count="8">
    <mergeCell ref="A1:B1"/>
    <mergeCell ref="A2:B2"/>
    <mergeCell ref="C2:E2"/>
    <mergeCell ref="A27:I27"/>
    <mergeCell ref="G2:I2"/>
    <mergeCell ref="A4:I4"/>
    <mergeCell ref="A15:D15"/>
    <mergeCell ref="A17:D17"/>
  </mergeCells>
  <pageMargins left="0.59055118110236227" right="0.39370078740157483" top="0.98425196850393704" bottom="0.98425196850393704" header="0.51181102362204722" footer="0.51181102362204722"/>
  <pageSetup paperSize="9" scale="95" fitToHeight="0" orientation="portrait" horizontalDpi="4294967293" verticalDpi="4294967293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2ED51-0DA5-428E-9C3D-304F07CF1327}">
  <sheetPr>
    <pageSetUpPr fitToPage="1"/>
  </sheetPr>
  <dimension ref="A1:M176"/>
  <sheetViews>
    <sheetView topLeftCell="A157" zoomScaleNormal="100" workbookViewId="0">
      <selection activeCell="G170" sqref="G10:G170"/>
    </sheetView>
  </sheetViews>
  <sheetFormatPr defaultColWidth="9.140625" defaultRowHeight="15"/>
  <cols>
    <col min="1" max="1" width="5.7109375" customWidth="1"/>
    <col min="2" max="2" width="10.5703125" customWidth="1"/>
    <col min="3" max="3" width="11.140625" customWidth="1"/>
    <col min="4" max="4" width="42.85546875" customWidth="1"/>
    <col min="5" max="5" width="5.7109375" customWidth="1"/>
    <col min="6" max="6" width="8.5703125" customWidth="1"/>
    <col min="7" max="7" width="9.42578125" customWidth="1"/>
    <col min="8" max="8" width="13" customWidth="1"/>
    <col min="9" max="9" width="12.85546875" customWidth="1"/>
    <col min="10" max="10" width="8" customWidth="1"/>
    <col min="11" max="11" width="13.85546875" customWidth="1"/>
    <col min="12" max="12" width="14.42578125" customWidth="1"/>
    <col min="13" max="13" width="10.7109375" customWidth="1"/>
  </cols>
  <sheetData>
    <row r="1" spans="1:12">
      <c r="F1" s="122"/>
      <c r="G1" s="122"/>
      <c r="H1" s="122"/>
      <c r="I1" s="122"/>
      <c r="L1" s="115"/>
    </row>
    <row r="2" spans="1:12">
      <c r="A2" s="123" t="s">
        <v>14</v>
      </c>
      <c r="C2" s="124" t="s">
        <v>194</v>
      </c>
      <c r="K2" s="115"/>
    </row>
    <row r="3" spans="1:12" ht="27" customHeight="1">
      <c r="A3" s="123" t="s">
        <v>0</v>
      </c>
      <c r="C3" s="324" t="s">
        <v>195</v>
      </c>
      <c r="D3" s="324"/>
      <c r="E3" s="324"/>
      <c r="F3" s="324"/>
      <c r="G3" s="324"/>
      <c r="H3" s="324"/>
      <c r="I3" s="324"/>
      <c r="L3" s="116"/>
    </row>
    <row r="4" spans="1:12" ht="15.75" thickBot="1">
      <c r="F4" s="325"/>
      <c r="G4" s="325"/>
      <c r="H4" s="325"/>
      <c r="I4" s="325"/>
      <c r="L4" s="116"/>
    </row>
    <row r="5" spans="1:12" s="1" customFormat="1" ht="13.5" customHeight="1">
      <c r="A5" s="326" t="s">
        <v>2</v>
      </c>
      <c r="B5" s="329" t="s">
        <v>3</v>
      </c>
      <c r="C5" s="329" t="s">
        <v>155</v>
      </c>
      <c r="D5" s="329" t="s">
        <v>4</v>
      </c>
      <c r="E5" s="329" t="s">
        <v>5</v>
      </c>
      <c r="F5" s="329" t="s">
        <v>1</v>
      </c>
      <c r="G5" s="332" t="s">
        <v>10</v>
      </c>
      <c r="H5" s="335" t="s">
        <v>6</v>
      </c>
      <c r="I5" s="336"/>
      <c r="K5" s="117"/>
    </row>
    <row r="6" spans="1:12" s="1" customFormat="1" ht="12" customHeight="1">
      <c r="A6" s="327"/>
      <c r="B6" s="330"/>
      <c r="C6" s="330"/>
      <c r="D6" s="330"/>
      <c r="E6" s="330"/>
      <c r="F6" s="330"/>
      <c r="G6" s="333"/>
      <c r="H6" s="337"/>
      <c r="I6" s="338"/>
    </row>
    <row r="7" spans="1:12" s="1" customFormat="1">
      <c r="A7" s="328"/>
      <c r="B7" s="331"/>
      <c r="C7" s="331"/>
      <c r="D7" s="331"/>
      <c r="E7" s="331"/>
      <c r="F7" s="331"/>
      <c r="G7" s="334"/>
      <c r="H7" s="125" t="s">
        <v>7</v>
      </c>
      <c r="I7" s="126" t="s">
        <v>8</v>
      </c>
      <c r="K7" s="115"/>
    </row>
    <row r="8" spans="1:12" s="2" customFormat="1" ht="13.5" thickBot="1">
      <c r="A8" s="127">
        <v>1</v>
      </c>
      <c r="B8" s="128">
        <v>2</v>
      </c>
      <c r="C8" s="129">
        <v>3</v>
      </c>
      <c r="D8" s="129">
        <v>4</v>
      </c>
      <c r="E8" s="130">
        <v>5</v>
      </c>
      <c r="F8" s="130">
        <v>6</v>
      </c>
      <c r="G8" s="131">
        <v>7</v>
      </c>
      <c r="H8" s="132">
        <v>8</v>
      </c>
      <c r="I8" s="133">
        <v>9</v>
      </c>
      <c r="K8" s="118"/>
    </row>
    <row r="9" spans="1:12" s="1" customFormat="1" ht="16.5" thickBot="1">
      <c r="A9" s="134"/>
      <c r="B9" s="135"/>
      <c r="C9" s="136"/>
      <c r="D9" s="137"/>
      <c r="E9" s="3"/>
      <c r="F9" s="3"/>
      <c r="G9" s="138"/>
      <c r="H9" s="139"/>
      <c r="I9" s="139"/>
      <c r="K9" s="117"/>
    </row>
    <row r="10" spans="1:12">
      <c r="A10" s="140"/>
      <c r="B10" s="141"/>
      <c r="C10" s="142" t="s">
        <v>142</v>
      </c>
      <c r="D10" s="143" t="s">
        <v>163</v>
      </c>
      <c r="E10" s="144"/>
      <c r="F10" s="144"/>
      <c r="G10" s="197"/>
      <c r="H10" s="145"/>
      <c r="I10" s="146"/>
      <c r="K10" s="119"/>
    </row>
    <row r="11" spans="1:12" s="7" customFormat="1" ht="25.5">
      <c r="A11" s="147">
        <v>1</v>
      </c>
      <c r="B11" s="148">
        <v>112151011</v>
      </c>
      <c r="C11" s="149">
        <v>1</v>
      </c>
      <c r="D11" s="150" t="s">
        <v>146</v>
      </c>
      <c r="E11" s="151" t="s">
        <v>15</v>
      </c>
      <c r="F11" s="151">
        <v>1</v>
      </c>
      <c r="G11" s="198"/>
      <c r="H11" s="152"/>
      <c r="I11" s="153">
        <f>G11*F11</f>
        <v>0</v>
      </c>
      <c r="K11" s="120"/>
      <c r="L11" s="5"/>
    </row>
    <row r="12" spans="1:12" s="7" customFormat="1" ht="25.5">
      <c r="A12" s="147">
        <v>2</v>
      </c>
      <c r="B12" s="148">
        <v>112151012</v>
      </c>
      <c r="C12" s="154">
        <v>2</v>
      </c>
      <c r="D12" s="150" t="s">
        <v>147</v>
      </c>
      <c r="E12" s="151" t="s">
        <v>15</v>
      </c>
      <c r="F12" s="151">
        <v>1</v>
      </c>
      <c r="G12" s="198"/>
      <c r="H12" s="152"/>
      <c r="I12" s="153">
        <f t="shared" ref="I12:I35" si="0">G12*F12</f>
        <v>0</v>
      </c>
      <c r="K12" s="120"/>
      <c r="L12" s="5"/>
    </row>
    <row r="13" spans="1:12" ht="25.5">
      <c r="A13" s="147">
        <v>3</v>
      </c>
      <c r="B13" s="148">
        <v>112151013</v>
      </c>
      <c r="C13" s="154">
        <v>6</v>
      </c>
      <c r="D13" s="150" t="s">
        <v>148</v>
      </c>
      <c r="E13" s="151" t="s">
        <v>15</v>
      </c>
      <c r="F13" s="151">
        <v>1</v>
      </c>
      <c r="G13" s="97"/>
      <c r="H13" s="152"/>
      <c r="I13" s="153">
        <f t="shared" si="0"/>
        <v>0</v>
      </c>
    </row>
    <row r="14" spans="1:12" s="7" customFormat="1" ht="25.5">
      <c r="A14" s="147">
        <v>4</v>
      </c>
      <c r="B14" s="148">
        <v>112151011</v>
      </c>
      <c r="C14" s="149">
        <v>7</v>
      </c>
      <c r="D14" s="150" t="s">
        <v>146</v>
      </c>
      <c r="E14" s="151" t="s">
        <v>15</v>
      </c>
      <c r="F14" s="151">
        <v>1</v>
      </c>
      <c r="G14" s="198"/>
      <c r="H14" s="152"/>
      <c r="I14" s="153">
        <f>G14*F14</f>
        <v>0</v>
      </c>
      <c r="K14" s="120"/>
      <c r="L14" s="5"/>
    </row>
    <row r="15" spans="1:12" s="7" customFormat="1" ht="25.5">
      <c r="A15" s="147">
        <v>5</v>
      </c>
      <c r="B15" s="148">
        <v>112151011</v>
      </c>
      <c r="C15" s="149">
        <v>8</v>
      </c>
      <c r="D15" s="150" t="s">
        <v>146</v>
      </c>
      <c r="E15" s="151" t="s">
        <v>15</v>
      </c>
      <c r="F15" s="151">
        <v>1</v>
      </c>
      <c r="G15" s="198"/>
      <c r="H15" s="152"/>
      <c r="I15" s="153">
        <f>G15*F15</f>
        <v>0</v>
      </c>
      <c r="K15" s="120"/>
      <c r="L15" s="5"/>
    </row>
    <row r="16" spans="1:12" ht="25.5">
      <c r="A16" s="147">
        <v>6</v>
      </c>
      <c r="B16" s="148">
        <v>112151115</v>
      </c>
      <c r="C16" s="154">
        <v>9</v>
      </c>
      <c r="D16" s="150" t="s">
        <v>149</v>
      </c>
      <c r="E16" s="151" t="s">
        <v>15</v>
      </c>
      <c r="F16" s="151">
        <v>1</v>
      </c>
      <c r="G16" s="97"/>
      <c r="H16" s="152"/>
      <c r="I16" s="153">
        <f t="shared" si="0"/>
        <v>0</v>
      </c>
    </row>
    <row r="17" spans="1:11" ht="25.5">
      <c r="A17" s="147">
        <v>7</v>
      </c>
      <c r="B17" s="148">
        <v>112151114</v>
      </c>
      <c r="C17" s="154">
        <v>10</v>
      </c>
      <c r="D17" s="150" t="s">
        <v>150</v>
      </c>
      <c r="E17" s="151" t="s">
        <v>15</v>
      </c>
      <c r="F17" s="151">
        <v>1</v>
      </c>
      <c r="G17" s="97"/>
      <c r="H17" s="152"/>
      <c r="I17" s="153">
        <f t="shared" si="0"/>
        <v>0</v>
      </c>
    </row>
    <row r="18" spans="1:11" ht="25.5">
      <c r="A18" s="147">
        <v>8</v>
      </c>
      <c r="B18" s="148">
        <v>112151112</v>
      </c>
      <c r="C18" s="154">
        <v>20</v>
      </c>
      <c r="D18" s="150" t="s">
        <v>151</v>
      </c>
      <c r="E18" s="151" t="s">
        <v>15</v>
      </c>
      <c r="F18" s="151">
        <v>1</v>
      </c>
      <c r="G18" s="97"/>
      <c r="H18" s="152"/>
      <c r="I18" s="153">
        <f t="shared" si="0"/>
        <v>0</v>
      </c>
    </row>
    <row r="19" spans="1:11" ht="25.5">
      <c r="A19" s="147">
        <v>9</v>
      </c>
      <c r="B19" s="148">
        <v>112151122</v>
      </c>
      <c r="C19" s="154">
        <v>21</v>
      </c>
      <c r="D19" s="150" t="s">
        <v>152</v>
      </c>
      <c r="E19" s="151" t="s">
        <v>15</v>
      </c>
      <c r="F19" s="151">
        <v>1</v>
      </c>
      <c r="G19" s="97"/>
      <c r="H19" s="152"/>
      <c r="I19" s="153">
        <f t="shared" si="0"/>
        <v>0</v>
      </c>
    </row>
    <row r="20" spans="1:11" ht="25.5">
      <c r="A20" s="147">
        <v>10</v>
      </c>
      <c r="B20" s="148">
        <v>112151114</v>
      </c>
      <c r="C20" s="154">
        <v>46</v>
      </c>
      <c r="D20" s="150" t="s">
        <v>150</v>
      </c>
      <c r="E20" s="151" t="s">
        <v>15</v>
      </c>
      <c r="F20" s="151">
        <v>1</v>
      </c>
      <c r="G20" s="97"/>
      <c r="H20" s="152"/>
      <c r="I20" s="153">
        <f t="shared" ref="I20" si="1">G20*F20</f>
        <v>0</v>
      </c>
    </row>
    <row r="21" spans="1:11" ht="25.5">
      <c r="A21" s="147">
        <v>11</v>
      </c>
      <c r="B21" s="148">
        <v>112151114</v>
      </c>
      <c r="C21" s="154">
        <v>47</v>
      </c>
      <c r="D21" s="150" t="s">
        <v>150</v>
      </c>
      <c r="E21" s="151" t="s">
        <v>15</v>
      </c>
      <c r="F21" s="151">
        <v>1</v>
      </c>
      <c r="G21" s="97"/>
      <c r="H21" s="152"/>
      <c r="I21" s="153">
        <f t="shared" ref="I21" si="2">G21*F21</f>
        <v>0</v>
      </c>
    </row>
    <row r="22" spans="1:11" ht="25.5">
      <c r="A22" s="147">
        <v>12</v>
      </c>
      <c r="B22" s="155">
        <v>112151117</v>
      </c>
      <c r="C22" s="156">
        <v>52</v>
      </c>
      <c r="D22" s="157" t="s">
        <v>153</v>
      </c>
      <c r="E22" s="151" t="s">
        <v>15</v>
      </c>
      <c r="F22" s="151">
        <v>1</v>
      </c>
      <c r="G22" s="199"/>
      <c r="H22" s="152"/>
      <c r="I22" s="153">
        <f t="shared" si="0"/>
        <v>0</v>
      </c>
    </row>
    <row r="23" spans="1:11" ht="25.5">
      <c r="A23" s="147">
        <v>13</v>
      </c>
      <c r="B23" s="148">
        <v>112151114</v>
      </c>
      <c r="C23" s="154">
        <v>53</v>
      </c>
      <c r="D23" s="150" t="s">
        <v>150</v>
      </c>
      <c r="E23" s="151" t="s">
        <v>15</v>
      </c>
      <c r="F23" s="151">
        <v>1</v>
      </c>
      <c r="G23" s="97"/>
      <c r="H23" s="152"/>
      <c r="I23" s="153">
        <f t="shared" si="0"/>
        <v>0</v>
      </c>
    </row>
    <row r="24" spans="1:11" ht="25.5">
      <c r="A24" s="147">
        <v>14</v>
      </c>
      <c r="B24" s="148">
        <v>112151112</v>
      </c>
      <c r="C24" s="154" t="s">
        <v>154</v>
      </c>
      <c r="D24" s="150" t="s">
        <v>151</v>
      </c>
      <c r="E24" s="151" t="s">
        <v>15</v>
      </c>
      <c r="F24" s="151">
        <v>1</v>
      </c>
      <c r="G24" s="97"/>
      <c r="H24" s="152"/>
      <c r="I24" s="153">
        <f t="shared" ref="I24:I25" si="3">G24*F24</f>
        <v>0</v>
      </c>
    </row>
    <row r="25" spans="1:11" ht="25.5">
      <c r="A25" s="147">
        <v>15</v>
      </c>
      <c r="B25" s="148">
        <v>112151114</v>
      </c>
      <c r="C25" s="154">
        <v>54</v>
      </c>
      <c r="D25" s="150" t="s">
        <v>150</v>
      </c>
      <c r="E25" s="151" t="s">
        <v>15</v>
      </c>
      <c r="F25" s="151">
        <v>1</v>
      </c>
      <c r="G25" s="97"/>
      <c r="H25" s="152"/>
      <c r="I25" s="153">
        <f t="shared" si="3"/>
        <v>0</v>
      </c>
    </row>
    <row r="26" spans="1:11" ht="25.5">
      <c r="A26" s="147">
        <v>16</v>
      </c>
      <c r="B26" s="148">
        <v>112151112</v>
      </c>
      <c r="C26" s="154">
        <v>60</v>
      </c>
      <c r="D26" s="150" t="s">
        <v>151</v>
      </c>
      <c r="E26" s="151" t="s">
        <v>15</v>
      </c>
      <c r="F26" s="151">
        <v>1</v>
      </c>
      <c r="G26" s="97"/>
      <c r="H26" s="152"/>
      <c r="I26" s="153">
        <f t="shared" ref="I26:I27" si="4">G26*F26</f>
        <v>0</v>
      </c>
    </row>
    <row r="27" spans="1:11" ht="25.5">
      <c r="A27" s="147">
        <v>17</v>
      </c>
      <c r="B27" s="148">
        <v>112151114</v>
      </c>
      <c r="C27" s="154">
        <v>63</v>
      </c>
      <c r="D27" s="150" t="s">
        <v>150</v>
      </c>
      <c r="E27" s="151" t="s">
        <v>15</v>
      </c>
      <c r="F27" s="151">
        <v>1</v>
      </c>
      <c r="G27" s="97"/>
      <c r="H27" s="152"/>
      <c r="I27" s="153">
        <f t="shared" si="4"/>
        <v>0</v>
      </c>
    </row>
    <row r="28" spans="1:11" ht="25.5">
      <c r="A28" s="147">
        <v>18</v>
      </c>
      <c r="B28" s="148">
        <v>112151114</v>
      </c>
      <c r="C28" s="154">
        <v>64</v>
      </c>
      <c r="D28" s="150" t="s">
        <v>150</v>
      </c>
      <c r="E28" s="151" t="s">
        <v>15</v>
      </c>
      <c r="F28" s="151">
        <v>1</v>
      </c>
      <c r="G28" s="97"/>
      <c r="H28" s="152"/>
      <c r="I28" s="153">
        <f t="shared" ref="I28" si="5">G28*F28</f>
        <v>0</v>
      </c>
    </row>
    <row r="29" spans="1:11" ht="25.5">
      <c r="A29" s="147">
        <v>19</v>
      </c>
      <c r="B29" s="155">
        <v>112151116</v>
      </c>
      <c r="C29" s="156">
        <v>66</v>
      </c>
      <c r="D29" s="157" t="s">
        <v>156</v>
      </c>
      <c r="E29" s="151" t="s">
        <v>15</v>
      </c>
      <c r="F29" s="151">
        <v>1</v>
      </c>
      <c r="G29" s="199"/>
      <c r="H29" s="152"/>
      <c r="I29" s="153">
        <f t="shared" si="0"/>
        <v>0</v>
      </c>
      <c r="K29" s="121"/>
    </row>
    <row r="30" spans="1:11" ht="25.5">
      <c r="A30" s="147">
        <v>20</v>
      </c>
      <c r="B30" s="155">
        <v>112151117</v>
      </c>
      <c r="C30" s="156">
        <v>67</v>
      </c>
      <c r="D30" s="157" t="s">
        <v>153</v>
      </c>
      <c r="E30" s="151" t="s">
        <v>15</v>
      </c>
      <c r="F30" s="151">
        <v>1</v>
      </c>
      <c r="G30" s="199"/>
      <c r="H30" s="152"/>
      <c r="I30" s="153">
        <f t="shared" ref="I30" si="6">G30*F30</f>
        <v>0</v>
      </c>
    </row>
    <row r="31" spans="1:11" ht="25.5">
      <c r="A31" s="147">
        <v>21</v>
      </c>
      <c r="B31" s="155">
        <v>112151117</v>
      </c>
      <c r="C31" s="156">
        <v>68</v>
      </c>
      <c r="D31" s="157" t="s">
        <v>153</v>
      </c>
      <c r="E31" s="151" t="s">
        <v>15</v>
      </c>
      <c r="F31" s="151">
        <v>1</v>
      </c>
      <c r="G31" s="199"/>
      <c r="H31" s="152"/>
      <c r="I31" s="153">
        <f t="shared" ref="I31:I32" si="7">G31*F31</f>
        <v>0</v>
      </c>
    </row>
    <row r="32" spans="1:11" ht="25.5">
      <c r="A32" s="147">
        <v>22</v>
      </c>
      <c r="B32" s="148">
        <v>112151112</v>
      </c>
      <c r="C32" s="154">
        <v>71</v>
      </c>
      <c r="D32" s="150" t="s">
        <v>151</v>
      </c>
      <c r="E32" s="151" t="s">
        <v>15</v>
      </c>
      <c r="F32" s="151">
        <v>1</v>
      </c>
      <c r="G32" s="97"/>
      <c r="H32" s="152"/>
      <c r="I32" s="153">
        <f t="shared" si="7"/>
        <v>0</v>
      </c>
    </row>
    <row r="33" spans="1:11" ht="25.5">
      <c r="A33" s="147">
        <v>23</v>
      </c>
      <c r="B33" s="148">
        <v>112151012</v>
      </c>
      <c r="C33" s="154">
        <v>73</v>
      </c>
      <c r="D33" s="150" t="s">
        <v>147</v>
      </c>
      <c r="E33" s="151" t="s">
        <v>15</v>
      </c>
      <c r="F33" s="151">
        <v>1</v>
      </c>
      <c r="G33" s="97"/>
      <c r="H33" s="152"/>
      <c r="I33" s="153">
        <f t="shared" ref="I33" si="8">G33*F33</f>
        <v>0</v>
      </c>
    </row>
    <row r="34" spans="1:11" ht="25.5">
      <c r="A34" s="147">
        <v>24</v>
      </c>
      <c r="B34" s="156">
        <v>112151014</v>
      </c>
      <c r="C34" s="156">
        <v>75</v>
      </c>
      <c r="D34" s="157" t="s">
        <v>157</v>
      </c>
      <c r="E34" s="151" t="s">
        <v>15</v>
      </c>
      <c r="F34" s="151">
        <v>1</v>
      </c>
      <c r="G34" s="199"/>
      <c r="H34" s="152"/>
      <c r="I34" s="153">
        <f t="shared" si="0"/>
        <v>0</v>
      </c>
      <c r="K34" s="115"/>
    </row>
    <row r="35" spans="1:11" ht="25.5">
      <c r="A35" s="147">
        <v>25</v>
      </c>
      <c r="B35" s="155">
        <v>112151014</v>
      </c>
      <c r="C35" s="156">
        <v>76</v>
      </c>
      <c r="D35" s="157" t="s">
        <v>157</v>
      </c>
      <c r="E35" s="151" t="s">
        <v>15</v>
      </c>
      <c r="F35" s="151">
        <v>1</v>
      </c>
      <c r="G35" s="199"/>
      <c r="H35" s="152"/>
      <c r="I35" s="153">
        <f t="shared" si="0"/>
        <v>0</v>
      </c>
      <c r="K35" s="121"/>
    </row>
    <row r="36" spans="1:11" ht="25.5">
      <c r="A36" s="147">
        <v>26</v>
      </c>
      <c r="B36" s="155">
        <v>112151014</v>
      </c>
      <c r="C36" s="156">
        <v>78</v>
      </c>
      <c r="D36" s="157" t="s">
        <v>157</v>
      </c>
      <c r="E36" s="151" t="s">
        <v>15</v>
      </c>
      <c r="F36" s="151">
        <v>1</v>
      </c>
      <c r="G36" s="199"/>
      <c r="H36" s="152"/>
      <c r="I36" s="153">
        <f t="shared" ref="I36:I39" si="9">G36*F36</f>
        <v>0</v>
      </c>
      <c r="K36" s="121"/>
    </row>
    <row r="37" spans="1:11" ht="25.5">
      <c r="A37" s="147">
        <v>27</v>
      </c>
      <c r="B37" s="158">
        <v>112151016</v>
      </c>
      <c r="C37" s="159">
        <v>79</v>
      </c>
      <c r="D37" s="160" t="s">
        <v>158</v>
      </c>
      <c r="E37" s="151" t="s">
        <v>15</v>
      </c>
      <c r="F37" s="151">
        <v>1</v>
      </c>
      <c r="G37" s="200"/>
      <c r="H37" s="161"/>
      <c r="I37" s="153">
        <f t="shared" si="9"/>
        <v>0</v>
      </c>
      <c r="K37" s="121"/>
    </row>
    <row r="38" spans="1:11" ht="25.5">
      <c r="A38" s="147">
        <v>28</v>
      </c>
      <c r="B38" s="158">
        <v>112151016</v>
      </c>
      <c r="C38" s="159">
        <v>80</v>
      </c>
      <c r="D38" s="160" t="s">
        <v>158</v>
      </c>
      <c r="E38" s="151" t="s">
        <v>15</v>
      </c>
      <c r="F38" s="151">
        <v>1</v>
      </c>
      <c r="G38" s="200"/>
      <c r="H38" s="161"/>
      <c r="I38" s="153">
        <f t="shared" si="9"/>
        <v>0</v>
      </c>
      <c r="K38" s="121"/>
    </row>
    <row r="39" spans="1:11" ht="25.5">
      <c r="A39" s="147">
        <v>29</v>
      </c>
      <c r="B39" s="158">
        <v>112151016</v>
      </c>
      <c r="C39" s="159">
        <v>81</v>
      </c>
      <c r="D39" s="160" t="s">
        <v>158</v>
      </c>
      <c r="E39" s="151" t="s">
        <v>15</v>
      </c>
      <c r="F39" s="151">
        <v>1</v>
      </c>
      <c r="G39" s="200"/>
      <c r="H39" s="161"/>
      <c r="I39" s="153">
        <f t="shared" si="9"/>
        <v>0</v>
      </c>
      <c r="K39" s="121"/>
    </row>
    <row r="40" spans="1:11" ht="25.5">
      <c r="A40" s="147">
        <v>30</v>
      </c>
      <c r="B40" s="155">
        <v>112151014</v>
      </c>
      <c r="C40" s="156">
        <v>83</v>
      </c>
      <c r="D40" s="157" t="s">
        <v>157</v>
      </c>
      <c r="E40" s="151" t="s">
        <v>15</v>
      </c>
      <c r="F40" s="151">
        <v>1</v>
      </c>
      <c r="G40" s="199"/>
      <c r="H40" s="152"/>
      <c r="I40" s="153">
        <f t="shared" ref="I40:I41" si="10">G40*F40</f>
        <v>0</v>
      </c>
      <c r="K40" s="121"/>
    </row>
    <row r="41" spans="1:11" ht="25.5">
      <c r="A41" s="147">
        <v>31</v>
      </c>
      <c r="B41" s="148">
        <v>112151012</v>
      </c>
      <c r="C41" s="154">
        <v>84</v>
      </c>
      <c r="D41" s="150" t="s">
        <v>147</v>
      </c>
      <c r="E41" s="151" t="s">
        <v>15</v>
      </c>
      <c r="F41" s="151">
        <v>1</v>
      </c>
      <c r="G41" s="97"/>
      <c r="H41" s="152"/>
      <c r="I41" s="153">
        <f t="shared" si="10"/>
        <v>0</v>
      </c>
    </row>
    <row r="42" spans="1:11" ht="25.5">
      <c r="A42" s="147">
        <v>32</v>
      </c>
      <c r="B42" s="155">
        <v>112151014</v>
      </c>
      <c r="C42" s="156">
        <v>85</v>
      </c>
      <c r="D42" s="157" t="s">
        <v>157</v>
      </c>
      <c r="E42" s="151" t="s">
        <v>15</v>
      </c>
      <c r="F42" s="151">
        <v>1</v>
      </c>
      <c r="G42" s="199"/>
      <c r="H42" s="152"/>
      <c r="I42" s="153">
        <f t="shared" ref="I42:I43" si="11">G42*F42</f>
        <v>0</v>
      </c>
      <c r="K42" s="121"/>
    </row>
    <row r="43" spans="1:11" ht="25.5">
      <c r="A43" s="147">
        <v>33</v>
      </c>
      <c r="B43" s="148">
        <v>112151012</v>
      </c>
      <c r="C43" s="154">
        <v>86</v>
      </c>
      <c r="D43" s="150" t="s">
        <v>147</v>
      </c>
      <c r="E43" s="151" t="s">
        <v>15</v>
      </c>
      <c r="F43" s="151">
        <v>1</v>
      </c>
      <c r="G43" s="97"/>
      <c r="H43" s="152"/>
      <c r="I43" s="153">
        <f t="shared" si="11"/>
        <v>0</v>
      </c>
    </row>
    <row r="44" spans="1:11" ht="25.5">
      <c r="A44" s="147">
        <v>34</v>
      </c>
      <c r="B44" s="155">
        <v>112151018</v>
      </c>
      <c r="C44" s="156">
        <v>87</v>
      </c>
      <c r="D44" s="157" t="s">
        <v>159</v>
      </c>
      <c r="E44" s="151" t="s">
        <v>15</v>
      </c>
      <c r="F44" s="151">
        <v>1</v>
      </c>
      <c r="G44" s="199"/>
      <c r="H44" s="152"/>
      <c r="I44" s="153">
        <f t="shared" ref="I44:I48" si="12">G44*F44</f>
        <v>0</v>
      </c>
      <c r="K44" s="121"/>
    </row>
    <row r="45" spans="1:11" ht="25.5">
      <c r="A45" s="147">
        <v>35</v>
      </c>
      <c r="B45" s="155">
        <v>112151018</v>
      </c>
      <c r="C45" s="156">
        <v>88</v>
      </c>
      <c r="D45" s="157" t="s">
        <v>159</v>
      </c>
      <c r="E45" s="151" t="s">
        <v>15</v>
      </c>
      <c r="F45" s="151">
        <v>1</v>
      </c>
      <c r="G45" s="199"/>
      <c r="H45" s="152"/>
      <c r="I45" s="153">
        <f t="shared" ref="I45" si="13">G45*F45</f>
        <v>0</v>
      </c>
      <c r="K45" s="121"/>
    </row>
    <row r="46" spans="1:11" ht="25.5">
      <c r="A46" s="147">
        <v>36</v>
      </c>
      <c r="B46" s="162">
        <v>112151011</v>
      </c>
      <c r="C46" s="156">
        <v>90</v>
      </c>
      <c r="D46" s="157" t="s">
        <v>146</v>
      </c>
      <c r="E46" s="151" t="s">
        <v>15</v>
      </c>
      <c r="F46" s="151">
        <v>1</v>
      </c>
      <c r="G46" s="199"/>
      <c r="H46" s="152"/>
      <c r="I46" s="153">
        <f t="shared" si="12"/>
        <v>0</v>
      </c>
      <c r="K46" s="115"/>
    </row>
    <row r="47" spans="1:11" ht="25.5">
      <c r="A47" s="147">
        <v>37</v>
      </c>
      <c r="B47" s="162">
        <v>112151011</v>
      </c>
      <c r="C47" s="156">
        <v>91</v>
      </c>
      <c r="D47" s="157" t="s">
        <v>146</v>
      </c>
      <c r="E47" s="151" t="s">
        <v>15</v>
      </c>
      <c r="F47" s="151">
        <v>1</v>
      </c>
      <c r="G47" s="199"/>
      <c r="H47" s="152"/>
      <c r="I47" s="153">
        <f t="shared" ref="I47" si="14">G47*F47</f>
        <v>0</v>
      </c>
      <c r="K47" s="115"/>
    </row>
    <row r="48" spans="1:11" ht="25.5">
      <c r="A48" s="147">
        <v>38</v>
      </c>
      <c r="B48" s="155">
        <v>112151015</v>
      </c>
      <c r="C48" s="156">
        <v>92</v>
      </c>
      <c r="D48" s="157" t="s">
        <v>160</v>
      </c>
      <c r="E48" s="151" t="s">
        <v>15</v>
      </c>
      <c r="F48" s="151">
        <v>1</v>
      </c>
      <c r="G48" s="199"/>
      <c r="H48" s="152"/>
      <c r="I48" s="153">
        <f t="shared" si="12"/>
        <v>0</v>
      </c>
      <c r="K48" s="121"/>
    </row>
    <row r="49" spans="1:13" ht="25.5">
      <c r="A49" s="147">
        <v>39</v>
      </c>
      <c r="B49" s="155">
        <v>112151018</v>
      </c>
      <c r="C49" s="156">
        <v>96</v>
      </c>
      <c r="D49" s="157" t="s">
        <v>159</v>
      </c>
      <c r="E49" s="151" t="s">
        <v>15</v>
      </c>
      <c r="F49" s="151">
        <v>1</v>
      </c>
      <c r="G49" s="199"/>
      <c r="H49" s="152"/>
      <c r="I49" s="153">
        <f t="shared" ref="I49:I50" si="15">G49*F49</f>
        <v>0</v>
      </c>
      <c r="K49" s="121"/>
    </row>
    <row r="50" spans="1:13" ht="25.5">
      <c r="A50" s="147">
        <v>40</v>
      </c>
      <c r="B50" s="155">
        <v>112151014</v>
      </c>
      <c r="C50" s="156">
        <v>110</v>
      </c>
      <c r="D50" s="157" t="s">
        <v>157</v>
      </c>
      <c r="E50" s="151" t="s">
        <v>15</v>
      </c>
      <c r="F50" s="151">
        <v>1</v>
      </c>
      <c r="G50" s="199"/>
      <c r="H50" s="152"/>
      <c r="I50" s="153">
        <f t="shared" si="15"/>
        <v>0</v>
      </c>
      <c r="K50" s="121"/>
    </row>
    <row r="51" spans="1:13" ht="25.5">
      <c r="A51" s="147">
        <v>41</v>
      </c>
      <c r="B51" s="155">
        <v>112151014</v>
      </c>
      <c r="C51" s="156">
        <v>111</v>
      </c>
      <c r="D51" s="157" t="s">
        <v>157</v>
      </c>
      <c r="E51" s="151" t="s">
        <v>15</v>
      </c>
      <c r="F51" s="151">
        <v>1</v>
      </c>
      <c r="G51" s="199"/>
      <c r="H51" s="152"/>
      <c r="I51" s="153">
        <f t="shared" ref="I51:I54" si="16">G51*F51</f>
        <v>0</v>
      </c>
      <c r="K51" s="121"/>
    </row>
    <row r="52" spans="1:13" ht="25.5">
      <c r="A52" s="147">
        <v>42</v>
      </c>
      <c r="B52" s="155">
        <v>112151014</v>
      </c>
      <c r="C52" s="156">
        <v>112</v>
      </c>
      <c r="D52" s="157" t="s">
        <v>157</v>
      </c>
      <c r="E52" s="151" t="s">
        <v>15</v>
      </c>
      <c r="F52" s="151">
        <v>1</v>
      </c>
      <c r="G52" s="199"/>
      <c r="H52" s="152"/>
      <c r="I52" s="153">
        <f t="shared" si="16"/>
        <v>0</v>
      </c>
      <c r="K52" s="121"/>
    </row>
    <row r="53" spans="1:13" ht="25.5">
      <c r="A53" s="147">
        <v>43</v>
      </c>
      <c r="B53" s="155">
        <v>112151014</v>
      </c>
      <c r="C53" s="156">
        <v>113</v>
      </c>
      <c r="D53" s="157" t="s">
        <v>157</v>
      </c>
      <c r="E53" s="151" t="s">
        <v>15</v>
      </c>
      <c r="F53" s="151">
        <v>1</v>
      </c>
      <c r="G53" s="199"/>
      <c r="H53" s="152"/>
      <c r="I53" s="153">
        <f t="shared" si="16"/>
        <v>0</v>
      </c>
      <c r="K53" s="121"/>
    </row>
    <row r="54" spans="1:13" ht="25.5">
      <c r="A54" s="147">
        <v>44</v>
      </c>
      <c r="B54" s="158">
        <v>112151013</v>
      </c>
      <c r="C54" s="159">
        <v>114</v>
      </c>
      <c r="D54" s="160" t="s">
        <v>161</v>
      </c>
      <c r="E54" s="151" t="s">
        <v>15</v>
      </c>
      <c r="F54" s="151">
        <v>1</v>
      </c>
      <c r="G54" s="200"/>
      <c r="H54" s="161"/>
      <c r="I54" s="163">
        <f t="shared" si="16"/>
        <v>0</v>
      </c>
      <c r="K54" s="121"/>
    </row>
    <row r="55" spans="1:13" ht="25.5">
      <c r="A55" s="147">
        <v>45</v>
      </c>
      <c r="B55" s="158">
        <v>112151013</v>
      </c>
      <c r="C55" s="159">
        <v>115</v>
      </c>
      <c r="D55" s="160" t="s">
        <v>161</v>
      </c>
      <c r="E55" s="151" t="s">
        <v>15</v>
      </c>
      <c r="F55" s="151">
        <v>1</v>
      </c>
      <c r="G55" s="200"/>
      <c r="H55" s="161"/>
      <c r="I55" s="163">
        <f t="shared" ref="I55" si="17">G55*F55</f>
        <v>0</v>
      </c>
      <c r="K55" s="121"/>
    </row>
    <row r="56" spans="1:13" ht="15.75" thickBot="1">
      <c r="A56" s="164"/>
      <c r="B56" s="155"/>
      <c r="C56" s="156"/>
      <c r="D56" s="157"/>
      <c r="E56" s="165"/>
      <c r="F56" s="166"/>
      <c r="G56" s="199"/>
      <c r="H56" s="152"/>
      <c r="I56" s="153"/>
      <c r="K56" s="121"/>
    </row>
    <row r="57" spans="1:13">
      <c r="A57" s="140"/>
      <c r="B57" s="141"/>
      <c r="C57" s="142" t="s">
        <v>143</v>
      </c>
      <c r="D57" s="143" t="s">
        <v>144</v>
      </c>
      <c r="E57" s="144"/>
      <c r="F57" s="144"/>
      <c r="G57" s="197"/>
      <c r="H57" s="145"/>
      <c r="I57" s="146"/>
      <c r="K57" s="119"/>
    </row>
    <row r="58" spans="1:13" ht="25.5">
      <c r="A58" s="164">
        <v>46</v>
      </c>
      <c r="B58" s="155">
        <v>184852434</v>
      </c>
      <c r="C58" s="156">
        <v>3</v>
      </c>
      <c r="D58" s="157" t="s">
        <v>164</v>
      </c>
      <c r="E58" s="151" t="s">
        <v>15</v>
      </c>
      <c r="F58" s="151">
        <v>1</v>
      </c>
      <c r="G58" s="199"/>
      <c r="H58" s="152"/>
      <c r="I58" s="153">
        <f t="shared" ref="I58" si="18">G58*F58</f>
        <v>0</v>
      </c>
      <c r="K58" s="121"/>
    </row>
    <row r="59" spans="1:13" ht="25.5">
      <c r="A59" s="164">
        <v>47</v>
      </c>
      <c r="B59" s="162">
        <v>184852234</v>
      </c>
      <c r="C59" s="156">
        <v>3</v>
      </c>
      <c r="D59" s="157" t="s">
        <v>162</v>
      </c>
      <c r="E59" s="151" t="s">
        <v>15</v>
      </c>
      <c r="F59" s="151">
        <v>1</v>
      </c>
      <c r="G59" s="199"/>
      <c r="H59" s="152"/>
      <c r="I59" s="153">
        <f t="shared" ref="I59" si="19">G59*F59</f>
        <v>0</v>
      </c>
      <c r="K59" s="115"/>
    </row>
    <row r="60" spans="1:13">
      <c r="A60" s="147"/>
      <c r="B60" s="155"/>
      <c r="C60" s="154"/>
      <c r="D60" s="167" t="s">
        <v>165</v>
      </c>
      <c r="E60" s="168"/>
      <c r="F60" s="168"/>
      <c r="G60" s="201"/>
      <c r="H60" s="152"/>
      <c r="I60" s="153"/>
      <c r="J60" s="169"/>
      <c r="L60" s="4"/>
      <c r="M60" s="4"/>
    </row>
    <row r="61" spans="1:13" ht="25.5">
      <c r="A61" s="164">
        <v>48</v>
      </c>
      <c r="B61" s="158">
        <v>184852434</v>
      </c>
      <c r="C61" s="159">
        <v>4</v>
      </c>
      <c r="D61" s="160" t="s">
        <v>164</v>
      </c>
      <c r="E61" s="151" t="s">
        <v>15</v>
      </c>
      <c r="F61" s="151">
        <v>1</v>
      </c>
      <c r="G61" s="200"/>
      <c r="H61" s="161"/>
      <c r="I61" s="153">
        <f t="shared" ref="I61:I67" si="20">G61*F61</f>
        <v>0</v>
      </c>
      <c r="K61" s="121"/>
    </row>
    <row r="62" spans="1:13" ht="25.5">
      <c r="A62" s="164">
        <v>49</v>
      </c>
      <c r="B62" s="155">
        <v>184852813</v>
      </c>
      <c r="C62" s="156">
        <v>4</v>
      </c>
      <c r="D62" s="157" t="s">
        <v>166</v>
      </c>
      <c r="E62" s="151" t="s">
        <v>15</v>
      </c>
      <c r="F62" s="151">
        <v>1</v>
      </c>
      <c r="G62" s="199"/>
      <c r="H62" s="152"/>
      <c r="I62" s="153">
        <f t="shared" si="20"/>
        <v>0</v>
      </c>
      <c r="K62" s="121"/>
    </row>
    <row r="63" spans="1:13" ht="25.5">
      <c r="A63" s="164">
        <v>50</v>
      </c>
      <c r="B63" s="155">
        <v>184852434</v>
      </c>
      <c r="C63" s="156">
        <v>5</v>
      </c>
      <c r="D63" s="157" t="s">
        <v>164</v>
      </c>
      <c r="E63" s="151" t="s">
        <v>15</v>
      </c>
      <c r="F63" s="151">
        <v>1</v>
      </c>
      <c r="G63" s="199"/>
      <c r="H63" s="152"/>
      <c r="I63" s="153">
        <f t="shared" si="20"/>
        <v>0</v>
      </c>
      <c r="K63" s="121"/>
    </row>
    <row r="64" spans="1:13" ht="25.5">
      <c r="A64" s="164">
        <v>51</v>
      </c>
      <c r="B64" s="162">
        <v>184852234</v>
      </c>
      <c r="C64" s="156">
        <v>5</v>
      </c>
      <c r="D64" s="157" t="s">
        <v>162</v>
      </c>
      <c r="E64" s="151" t="s">
        <v>15</v>
      </c>
      <c r="F64" s="151">
        <v>1</v>
      </c>
      <c r="G64" s="199"/>
      <c r="H64" s="152"/>
      <c r="I64" s="153">
        <f t="shared" si="20"/>
        <v>0</v>
      </c>
      <c r="K64" s="115"/>
    </row>
    <row r="65" spans="1:13">
      <c r="A65" s="147"/>
      <c r="B65" s="155"/>
      <c r="C65" s="154"/>
      <c r="D65" s="167" t="s">
        <v>165</v>
      </c>
      <c r="E65" s="168"/>
      <c r="F65" s="168"/>
      <c r="G65" s="201"/>
      <c r="H65" s="152"/>
      <c r="I65" s="153"/>
      <c r="J65" s="169"/>
      <c r="L65" s="4"/>
      <c r="M65" s="4"/>
    </row>
    <row r="66" spans="1:13" ht="25.5">
      <c r="A66" s="164">
        <v>52</v>
      </c>
      <c r="B66" s="170">
        <v>184852435</v>
      </c>
      <c r="C66" s="156">
        <v>11</v>
      </c>
      <c r="D66" s="157" t="s">
        <v>167</v>
      </c>
      <c r="E66" s="151" t="s">
        <v>15</v>
      </c>
      <c r="F66" s="151">
        <v>1</v>
      </c>
      <c r="G66" s="199"/>
      <c r="H66" s="152"/>
      <c r="I66" s="153">
        <f t="shared" si="20"/>
        <v>0</v>
      </c>
      <c r="K66" s="115"/>
    </row>
    <row r="67" spans="1:13" ht="25.5">
      <c r="A67" s="164">
        <v>53</v>
      </c>
      <c r="B67" s="155">
        <v>184852235</v>
      </c>
      <c r="C67" s="156">
        <v>11</v>
      </c>
      <c r="D67" s="157" t="s">
        <v>168</v>
      </c>
      <c r="E67" s="151" t="s">
        <v>15</v>
      </c>
      <c r="F67" s="151">
        <v>1</v>
      </c>
      <c r="G67" s="199"/>
      <c r="H67" s="152"/>
      <c r="I67" s="153">
        <f t="shared" si="20"/>
        <v>0</v>
      </c>
      <c r="K67" s="121"/>
    </row>
    <row r="68" spans="1:13">
      <c r="A68" s="147"/>
      <c r="B68" s="155"/>
      <c r="C68" s="154"/>
      <c r="D68" s="167" t="s">
        <v>165</v>
      </c>
      <c r="E68" s="168"/>
      <c r="F68" s="168"/>
      <c r="G68" s="201"/>
      <c r="H68" s="152"/>
      <c r="I68" s="153"/>
      <c r="J68" s="169"/>
      <c r="L68" s="4"/>
      <c r="M68" s="4"/>
    </row>
    <row r="69" spans="1:13" ht="25.5">
      <c r="A69" s="164">
        <v>54</v>
      </c>
      <c r="B69" s="158">
        <v>184818313</v>
      </c>
      <c r="C69" s="159">
        <v>12</v>
      </c>
      <c r="D69" s="160" t="s">
        <v>170</v>
      </c>
      <c r="E69" s="151" t="s">
        <v>15</v>
      </c>
      <c r="F69" s="151">
        <v>3</v>
      </c>
      <c r="G69" s="200"/>
      <c r="H69" s="161"/>
      <c r="I69" s="153">
        <f t="shared" ref="I69:I127" si="21">G69*F69</f>
        <v>0</v>
      </c>
      <c r="K69" s="121"/>
    </row>
    <row r="70" spans="1:13" ht="25.5">
      <c r="A70" s="164">
        <v>55</v>
      </c>
      <c r="B70" s="155">
        <v>184852238</v>
      </c>
      <c r="C70" s="156">
        <v>12</v>
      </c>
      <c r="D70" s="157" t="s">
        <v>169</v>
      </c>
      <c r="E70" s="151" t="s">
        <v>15</v>
      </c>
      <c r="F70" s="151">
        <v>1</v>
      </c>
      <c r="G70" s="199"/>
      <c r="H70" s="152"/>
      <c r="I70" s="153">
        <f t="shared" si="21"/>
        <v>0</v>
      </c>
      <c r="K70" s="121"/>
    </row>
    <row r="71" spans="1:13" ht="25.5">
      <c r="A71" s="164">
        <v>56</v>
      </c>
      <c r="B71" s="162">
        <v>184852242</v>
      </c>
      <c r="C71" s="156">
        <v>14</v>
      </c>
      <c r="D71" s="157" t="s">
        <v>171</v>
      </c>
      <c r="E71" s="151" t="s">
        <v>15</v>
      </c>
      <c r="F71" s="151">
        <v>1</v>
      </c>
      <c r="G71" s="199"/>
      <c r="H71" s="152"/>
      <c r="I71" s="153">
        <f t="shared" si="21"/>
        <v>0</v>
      </c>
      <c r="K71" s="115"/>
    </row>
    <row r="72" spans="1:13" ht="25.5">
      <c r="A72" s="164">
        <v>57</v>
      </c>
      <c r="B72" s="155">
        <v>184852237</v>
      </c>
      <c r="C72" s="156">
        <v>15</v>
      </c>
      <c r="D72" s="157" t="s">
        <v>172</v>
      </c>
      <c r="E72" s="151" t="s">
        <v>15</v>
      </c>
      <c r="F72" s="151">
        <v>1</v>
      </c>
      <c r="G72" s="199"/>
      <c r="H72" s="152"/>
      <c r="I72" s="153">
        <f t="shared" si="21"/>
        <v>0</v>
      </c>
      <c r="K72" s="121"/>
    </row>
    <row r="73" spans="1:13" ht="25.5">
      <c r="A73" s="164">
        <v>58</v>
      </c>
      <c r="B73" s="155">
        <v>184852237</v>
      </c>
      <c r="C73" s="156">
        <v>16</v>
      </c>
      <c r="D73" s="157" t="s">
        <v>172</v>
      </c>
      <c r="E73" s="151" t="s">
        <v>15</v>
      </c>
      <c r="F73" s="151">
        <v>1</v>
      </c>
      <c r="G73" s="199"/>
      <c r="H73" s="152"/>
      <c r="I73" s="153">
        <f t="shared" ref="I73" si="22">G73*F73</f>
        <v>0</v>
      </c>
      <c r="K73" s="121"/>
    </row>
    <row r="74" spans="1:13" ht="25.5">
      <c r="A74" s="164">
        <v>59</v>
      </c>
      <c r="B74" s="158">
        <v>184852322</v>
      </c>
      <c r="C74" s="159">
        <v>22</v>
      </c>
      <c r="D74" s="160" t="s">
        <v>110</v>
      </c>
      <c r="E74" s="151" t="s">
        <v>15</v>
      </c>
      <c r="F74" s="151">
        <v>1</v>
      </c>
      <c r="G74" s="200"/>
      <c r="H74" s="161"/>
      <c r="I74" s="153">
        <f t="shared" si="21"/>
        <v>0</v>
      </c>
      <c r="K74" s="121"/>
    </row>
    <row r="75" spans="1:13" ht="25.5">
      <c r="A75" s="164">
        <v>60</v>
      </c>
      <c r="B75" s="158">
        <v>184852322</v>
      </c>
      <c r="C75" s="159">
        <v>23</v>
      </c>
      <c r="D75" s="160" t="s">
        <v>110</v>
      </c>
      <c r="E75" s="151" t="s">
        <v>15</v>
      </c>
      <c r="F75" s="151">
        <v>1</v>
      </c>
      <c r="G75" s="200"/>
      <c r="H75" s="161"/>
      <c r="I75" s="153">
        <f t="shared" ref="I75:I76" si="23">G75*F75</f>
        <v>0</v>
      </c>
      <c r="K75" s="121"/>
    </row>
    <row r="76" spans="1:13" ht="25.5">
      <c r="A76" s="164">
        <v>61</v>
      </c>
      <c r="B76" s="158">
        <v>184852322</v>
      </c>
      <c r="C76" s="159">
        <v>24</v>
      </c>
      <c r="D76" s="160" t="s">
        <v>110</v>
      </c>
      <c r="E76" s="151" t="s">
        <v>15</v>
      </c>
      <c r="F76" s="151">
        <v>1</v>
      </c>
      <c r="G76" s="200"/>
      <c r="H76" s="161"/>
      <c r="I76" s="153">
        <f t="shared" si="23"/>
        <v>0</v>
      </c>
      <c r="K76" s="121"/>
    </row>
    <row r="77" spans="1:13" ht="25.5">
      <c r="A77" s="164">
        <v>62</v>
      </c>
      <c r="B77" s="155">
        <v>184852445</v>
      </c>
      <c r="C77" s="156">
        <v>25</v>
      </c>
      <c r="D77" s="157" t="s">
        <v>173</v>
      </c>
      <c r="E77" s="151" t="s">
        <v>15</v>
      </c>
      <c r="F77" s="151">
        <v>1</v>
      </c>
      <c r="G77" s="199"/>
      <c r="H77" s="152"/>
      <c r="I77" s="153">
        <f t="shared" si="21"/>
        <v>0</v>
      </c>
      <c r="K77" s="121"/>
    </row>
    <row r="78" spans="1:13" ht="25.5">
      <c r="A78" s="164">
        <v>63</v>
      </c>
      <c r="B78" s="158">
        <v>184852245</v>
      </c>
      <c r="C78" s="159">
        <v>25</v>
      </c>
      <c r="D78" s="160" t="s">
        <v>174</v>
      </c>
      <c r="E78" s="151" t="s">
        <v>15</v>
      </c>
      <c r="F78" s="151">
        <v>1</v>
      </c>
      <c r="G78" s="200"/>
      <c r="H78" s="161"/>
      <c r="I78" s="153">
        <f t="shared" si="21"/>
        <v>0</v>
      </c>
      <c r="K78" s="121"/>
    </row>
    <row r="79" spans="1:13">
      <c r="A79" s="147"/>
      <c r="B79" s="155"/>
      <c r="C79" s="154"/>
      <c r="D79" s="167" t="s">
        <v>165</v>
      </c>
      <c r="E79" s="168"/>
      <c r="F79" s="168"/>
      <c r="G79" s="201"/>
      <c r="H79" s="152"/>
      <c r="I79" s="153"/>
      <c r="J79" s="169"/>
      <c r="L79" s="4"/>
      <c r="M79" s="4"/>
    </row>
    <row r="80" spans="1:13" ht="25.5">
      <c r="A80" s="164">
        <v>64</v>
      </c>
      <c r="B80" s="155">
        <v>184852445</v>
      </c>
      <c r="C80" s="156">
        <v>26</v>
      </c>
      <c r="D80" s="157" t="s">
        <v>173</v>
      </c>
      <c r="E80" s="151" t="s">
        <v>15</v>
      </c>
      <c r="F80" s="151">
        <v>1</v>
      </c>
      <c r="G80" s="199"/>
      <c r="H80" s="152"/>
      <c r="I80" s="153">
        <f t="shared" ref="I80:I81" si="24">G80*F80</f>
        <v>0</v>
      </c>
      <c r="K80" s="121"/>
    </row>
    <row r="81" spans="1:13" ht="25.5">
      <c r="A81" s="164">
        <v>65</v>
      </c>
      <c r="B81" s="158">
        <v>184852245</v>
      </c>
      <c r="C81" s="159">
        <v>26</v>
      </c>
      <c r="D81" s="160" t="s">
        <v>174</v>
      </c>
      <c r="E81" s="151" t="s">
        <v>15</v>
      </c>
      <c r="F81" s="151">
        <v>1</v>
      </c>
      <c r="G81" s="200"/>
      <c r="H81" s="161"/>
      <c r="I81" s="153">
        <f t="shared" si="24"/>
        <v>0</v>
      </c>
      <c r="K81" s="121"/>
    </row>
    <row r="82" spans="1:13">
      <c r="A82" s="147"/>
      <c r="B82" s="155"/>
      <c r="C82" s="154"/>
      <c r="D82" s="167" t="s">
        <v>165</v>
      </c>
      <c r="E82" s="168"/>
      <c r="F82" s="168"/>
      <c r="G82" s="201"/>
      <c r="H82" s="152"/>
      <c r="I82" s="153"/>
      <c r="J82" s="169"/>
      <c r="L82" s="4"/>
      <c r="M82" s="4"/>
    </row>
    <row r="83" spans="1:13" ht="25.5">
      <c r="A83" s="164">
        <v>66</v>
      </c>
      <c r="B83" s="155">
        <v>184852443</v>
      </c>
      <c r="C83" s="156">
        <v>27</v>
      </c>
      <c r="D83" s="157" t="s">
        <v>175</v>
      </c>
      <c r="E83" s="151" t="s">
        <v>15</v>
      </c>
      <c r="F83" s="151">
        <v>1</v>
      </c>
      <c r="G83" s="199"/>
      <c r="H83" s="152"/>
      <c r="I83" s="153">
        <f t="shared" si="21"/>
        <v>0</v>
      </c>
      <c r="K83" s="121"/>
    </row>
    <row r="84" spans="1:13" ht="25.5">
      <c r="A84" s="164">
        <v>67</v>
      </c>
      <c r="B84" s="162">
        <v>184852243</v>
      </c>
      <c r="C84" s="156">
        <v>27</v>
      </c>
      <c r="D84" s="157" t="s">
        <v>145</v>
      </c>
      <c r="E84" s="151" t="s">
        <v>15</v>
      </c>
      <c r="F84" s="151">
        <v>1</v>
      </c>
      <c r="G84" s="199"/>
      <c r="H84" s="152"/>
      <c r="I84" s="153">
        <f t="shared" si="21"/>
        <v>0</v>
      </c>
      <c r="K84" s="115"/>
    </row>
    <row r="85" spans="1:13">
      <c r="A85" s="147"/>
      <c r="B85" s="155"/>
      <c r="C85" s="154"/>
      <c r="D85" s="167" t="s">
        <v>165</v>
      </c>
      <c r="E85" s="168"/>
      <c r="F85" s="168"/>
      <c r="G85" s="201"/>
      <c r="H85" s="152"/>
      <c r="I85" s="153"/>
      <c r="J85" s="169"/>
      <c r="L85" s="4"/>
      <c r="M85" s="4"/>
    </row>
    <row r="86" spans="1:13" ht="25.5">
      <c r="A86" s="164">
        <v>68</v>
      </c>
      <c r="B86" s="155">
        <v>184852443</v>
      </c>
      <c r="C86" s="156">
        <v>28</v>
      </c>
      <c r="D86" s="157" t="s">
        <v>175</v>
      </c>
      <c r="E86" s="151" t="s">
        <v>15</v>
      </c>
      <c r="F86" s="151">
        <v>1</v>
      </c>
      <c r="G86" s="199"/>
      <c r="H86" s="152"/>
      <c r="I86" s="153">
        <f t="shared" ref="I86:I87" si="25">G86*F86</f>
        <v>0</v>
      </c>
      <c r="K86" s="121"/>
    </row>
    <row r="87" spans="1:13" ht="25.5">
      <c r="A87" s="164">
        <v>69</v>
      </c>
      <c r="B87" s="162">
        <v>184852243</v>
      </c>
      <c r="C87" s="156">
        <v>28</v>
      </c>
      <c r="D87" s="157" t="s">
        <v>145</v>
      </c>
      <c r="E87" s="151" t="s">
        <v>15</v>
      </c>
      <c r="F87" s="151">
        <v>1</v>
      </c>
      <c r="G87" s="199"/>
      <c r="H87" s="152"/>
      <c r="I87" s="153">
        <f t="shared" si="25"/>
        <v>0</v>
      </c>
      <c r="K87" s="115"/>
    </row>
    <row r="88" spans="1:13">
      <c r="A88" s="147"/>
      <c r="B88" s="155"/>
      <c r="C88" s="154"/>
      <c r="D88" s="167" t="s">
        <v>165</v>
      </c>
      <c r="E88" s="168"/>
      <c r="F88" s="168"/>
      <c r="G88" s="201"/>
      <c r="H88" s="152"/>
      <c r="I88" s="153"/>
      <c r="J88" s="169"/>
      <c r="L88" s="4"/>
      <c r="M88" s="4"/>
    </row>
    <row r="89" spans="1:13" ht="25.5">
      <c r="A89" s="164">
        <v>70</v>
      </c>
      <c r="B89" s="158">
        <v>184852242</v>
      </c>
      <c r="C89" s="159">
        <v>29</v>
      </c>
      <c r="D89" s="160" t="s">
        <v>171</v>
      </c>
      <c r="E89" s="151" t="s">
        <v>15</v>
      </c>
      <c r="F89" s="151">
        <v>1</v>
      </c>
      <c r="G89" s="200"/>
      <c r="H89" s="161"/>
      <c r="I89" s="153">
        <f t="shared" si="21"/>
        <v>0</v>
      </c>
      <c r="K89" s="121"/>
    </row>
    <row r="90" spans="1:13" ht="25.5">
      <c r="A90" s="164">
        <v>71</v>
      </c>
      <c r="B90" s="155">
        <v>184852442</v>
      </c>
      <c r="C90" s="156">
        <v>30</v>
      </c>
      <c r="D90" s="157" t="s">
        <v>176</v>
      </c>
      <c r="E90" s="151" t="s">
        <v>15</v>
      </c>
      <c r="F90" s="151">
        <v>1</v>
      </c>
      <c r="G90" s="199"/>
      <c r="H90" s="152"/>
      <c r="I90" s="153">
        <f t="shared" si="21"/>
        <v>0</v>
      </c>
      <c r="K90" s="121"/>
    </row>
    <row r="91" spans="1:13" ht="25.5">
      <c r="A91" s="164">
        <v>72</v>
      </c>
      <c r="B91" s="158">
        <v>184852242</v>
      </c>
      <c r="C91" s="159">
        <v>30</v>
      </c>
      <c r="D91" s="160" t="s">
        <v>171</v>
      </c>
      <c r="E91" s="151" t="s">
        <v>15</v>
      </c>
      <c r="F91" s="151">
        <v>1</v>
      </c>
      <c r="G91" s="200"/>
      <c r="H91" s="161"/>
      <c r="I91" s="153">
        <f t="shared" ref="I91" si="26">G91*F91</f>
        <v>0</v>
      </c>
      <c r="K91" s="121"/>
    </row>
    <row r="92" spans="1:13">
      <c r="A92" s="147"/>
      <c r="B92" s="155"/>
      <c r="C92" s="154"/>
      <c r="D92" s="167" t="s">
        <v>165</v>
      </c>
      <c r="E92" s="168"/>
      <c r="F92" s="168"/>
      <c r="G92" s="201"/>
      <c r="H92" s="152"/>
      <c r="I92" s="153"/>
      <c r="J92" s="169"/>
      <c r="L92" s="4"/>
      <c r="M92" s="4"/>
    </row>
    <row r="93" spans="1:13" ht="25.5">
      <c r="A93" s="164">
        <v>73</v>
      </c>
      <c r="B93" s="158">
        <v>184852242</v>
      </c>
      <c r="C93" s="159">
        <v>31</v>
      </c>
      <c r="D93" s="160" t="s">
        <v>171</v>
      </c>
      <c r="E93" s="151" t="s">
        <v>15</v>
      </c>
      <c r="F93" s="151">
        <v>1</v>
      </c>
      <c r="G93" s="200"/>
      <c r="H93" s="161"/>
      <c r="I93" s="153">
        <f t="shared" ref="I93" si="27">G93*F93</f>
        <v>0</v>
      </c>
      <c r="K93" s="121"/>
    </row>
    <row r="94" spans="1:13" ht="25.5">
      <c r="A94" s="164">
        <v>74</v>
      </c>
      <c r="B94" s="158">
        <v>184852441</v>
      </c>
      <c r="C94" s="159">
        <v>32</v>
      </c>
      <c r="D94" s="160" t="s">
        <v>177</v>
      </c>
      <c r="E94" s="151" t="s">
        <v>15</v>
      </c>
      <c r="F94" s="151">
        <v>1</v>
      </c>
      <c r="G94" s="200"/>
      <c r="H94" s="161"/>
      <c r="I94" s="153">
        <f t="shared" si="21"/>
        <v>0</v>
      </c>
      <c r="K94" s="121"/>
    </row>
    <row r="95" spans="1:13" ht="25.5">
      <c r="A95" s="164">
        <v>75</v>
      </c>
      <c r="B95" s="155">
        <v>184852241</v>
      </c>
      <c r="C95" s="156">
        <v>32</v>
      </c>
      <c r="D95" s="157" t="s">
        <v>178</v>
      </c>
      <c r="E95" s="151" t="s">
        <v>15</v>
      </c>
      <c r="F95" s="151">
        <v>1</v>
      </c>
      <c r="G95" s="199"/>
      <c r="H95" s="152"/>
      <c r="I95" s="153">
        <f t="shared" si="21"/>
        <v>0</v>
      </c>
      <c r="K95" s="121"/>
    </row>
    <row r="96" spans="1:13">
      <c r="A96" s="147"/>
      <c r="B96" s="155"/>
      <c r="C96" s="154"/>
      <c r="D96" s="167" t="s">
        <v>165</v>
      </c>
      <c r="E96" s="168"/>
      <c r="F96" s="168"/>
      <c r="G96" s="201"/>
      <c r="H96" s="152"/>
      <c r="I96" s="153"/>
      <c r="J96" s="169"/>
      <c r="L96" s="4"/>
      <c r="M96" s="4"/>
    </row>
    <row r="97" spans="1:13" ht="25.5">
      <c r="A97" s="164">
        <v>76</v>
      </c>
      <c r="B97" s="162">
        <v>184852234</v>
      </c>
      <c r="C97" s="156">
        <v>33</v>
      </c>
      <c r="D97" s="157" t="s">
        <v>162</v>
      </c>
      <c r="E97" s="151" t="s">
        <v>15</v>
      </c>
      <c r="F97" s="151">
        <v>1</v>
      </c>
      <c r="G97" s="199"/>
      <c r="H97" s="152"/>
      <c r="I97" s="153">
        <f t="shared" si="21"/>
        <v>0</v>
      </c>
      <c r="K97" s="115"/>
    </row>
    <row r="98" spans="1:13" ht="25.5">
      <c r="A98" s="164">
        <v>77</v>
      </c>
      <c r="B98" s="155">
        <v>184852434</v>
      </c>
      <c r="C98" s="156">
        <v>34</v>
      </c>
      <c r="D98" s="157" t="s">
        <v>164</v>
      </c>
      <c r="E98" s="151" t="s">
        <v>15</v>
      </c>
      <c r="F98" s="151">
        <v>1</v>
      </c>
      <c r="G98" s="199"/>
      <c r="H98" s="152"/>
      <c r="I98" s="153">
        <f t="shared" si="21"/>
        <v>0</v>
      </c>
      <c r="K98" s="121"/>
    </row>
    <row r="99" spans="1:13" ht="25.5">
      <c r="A99" s="164">
        <v>78</v>
      </c>
      <c r="B99" s="158">
        <v>184852237</v>
      </c>
      <c r="C99" s="159">
        <v>35</v>
      </c>
      <c r="D99" s="160" t="s">
        <v>172</v>
      </c>
      <c r="E99" s="151" t="s">
        <v>15</v>
      </c>
      <c r="F99" s="151">
        <v>1</v>
      </c>
      <c r="G99" s="200"/>
      <c r="H99" s="161"/>
      <c r="I99" s="153">
        <f t="shared" si="21"/>
        <v>0</v>
      </c>
      <c r="K99" s="121"/>
    </row>
    <row r="100" spans="1:13" ht="25.5">
      <c r="A100" s="164">
        <v>79</v>
      </c>
      <c r="B100" s="158">
        <v>184852441</v>
      </c>
      <c r="C100" s="159">
        <v>36</v>
      </c>
      <c r="D100" s="160" t="s">
        <v>179</v>
      </c>
      <c r="E100" s="151" t="s">
        <v>15</v>
      </c>
      <c r="F100" s="151">
        <v>1</v>
      </c>
      <c r="G100" s="200"/>
      <c r="H100" s="161"/>
      <c r="I100" s="153"/>
      <c r="K100" s="121"/>
    </row>
    <row r="101" spans="1:13" ht="25.5">
      <c r="A101" s="164">
        <v>80</v>
      </c>
      <c r="B101" s="155">
        <v>184852241</v>
      </c>
      <c r="C101" s="156">
        <v>36</v>
      </c>
      <c r="D101" s="157" t="s">
        <v>178</v>
      </c>
      <c r="E101" s="151" t="s">
        <v>15</v>
      </c>
      <c r="F101" s="151">
        <v>1</v>
      </c>
      <c r="G101" s="199"/>
      <c r="H101" s="152"/>
      <c r="I101" s="153">
        <f t="shared" si="21"/>
        <v>0</v>
      </c>
      <c r="K101" s="121"/>
    </row>
    <row r="102" spans="1:13">
      <c r="A102" s="147"/>
      <c r="B102" s="155"/>
      <c r="C102" s="154"/>
      <c r="D102" s="167" t="s">
        <v>165</v>
      </c>
      <c r="E102" s="168"/>
      <c r="F102" s="168"/>
      <c r="G102" s="201"/>
      <c r="H102" s="152"/>
      <c r="I102" s="153"/>
      <c r="J102" s="169"/>
      <c r="L102" s="4"/>
      <c r="M102" s="4"/>
    </row>
    <row r="103" spans="1:13" ht="25.5">
      <c r="A103" s="164">
        <v>81</v>
      </c>
      <c r="B103" s="162">
        <v>184852241</v>
      </c>
      <c r="C103" s="156">
        <v>37</v>
      </c>
      <c r="D103" s="157" t="s">
        <v>178</v>
      </c>
      <c r="E103" s="151" t="s">
        <v>15</v>
      </c>
      <c r="F103" s="151">
        <v>1</v>
      </c>
      <c r="G103" s="199"/>
      <c r="H103" s="152"/>
      <c r="I103" s="153">
        <f t="shared" si="21"/>
        <v>0</v>
      </c>
      <c r="K103" s="115"/>
    </row>
    <row r="104" spans="1:13" ht="25.5">
      <c r="A104" s="164">
        <v>82</v>
      </c>
      <c r="B104" s="155">
        <v>184852439</v>
      </c>
      <c r="C104" s="156">
        <v>38</v>
      </c>
      <c r="D104" s="157" t="s">
        <v>181</v>
      </c>
      <c r="E104" s="151" t="s">
        <v>15</v>
      </c>
      <c r="F104" s="151">
        <v>1</v>
      </c>
      <c r="G104" s="199"/>
      <c r="H104" s="152"/>
      <c r="I104" s="153">
        <f t="shared" si="21"/>
        <v>0</v>
      </c>
      <c r="K104" s="121"/>
    </row>
    <row r="105" spans="1:13" ht="25.5">
      <c r="A105" s="164">
        <v>83</v>
      </c>
      <c r="B105" s="158">
        <v>184852239</v>
      </c>
      <c r="C105" s="159">
        <v>38</v>
      </c>
      <c r="D105" s="160" t="s">
        <v>180</v>
      </c>
      <c r="E105" s="151" t="s">
        <v>15</v>
      </c>
      <c r="F105" s="151">
        <v>1</v>
      </c>
      <c r="G105" s="200"/>
      <c r="H105" s="161"/>
      <c r="I105" s="153">
        <f t="shared" si="21"/>
        <v>0</v>
      </c>
      <c r="K105" s="121"/>
    </row>
    <row r="106" spans="1:13">
      <c r="A106" s="147"/>
      <c r="B106" s="155"/>
      <c r="C106" s="154"/>
      <c r="D106" s="167" t="s">
        <v>165</v>
      </c>
      <c r="E106" s="168"/>
      <c r="F106" s="168"/>
      <c r="G106" s="201"/>
      <c r="H106" s="152"/>
      <c r="I106" s="153"/>
      <c r="J106" s="169"/>
      <c r="L106" s="4"/>
      <c r="M106" s="4"/>
    </row>
    <row r="107" spans="1:13" ht="25.5">
      <c r="A107" s="164">
        <v>84</v>
      </c>
      <c r="B107" s="158">
        <v>184852239</v>
      </c>
      <c r="C107" s="159">
        <v>39</v>
      </c>
      <c r="D107" s="160" t="s">
        <v>180</v>
      </c>
      <c r="E107" s="151" t="s">
        <v>15</v>
      </c>
      <c r="F107" s="151">
        <v>1</v>
      </c>
      <c r="G107" s="200"/>
      <c r="H107" s="161"/>
      <c r="I107" s="153">
        <f t="shared" ref="I107:I109" si="28">G107*F107</f>
        <v>0</v>
      </c>
      <c r="K107" s="121"/>
    </row>
    <row r="108" spans="1:13" ht="25.5">
      <c r="A108" s="164">
        <v>85</v>
      </c>
      <c r="B108" s="155">
        <v>184852442</v>
      </c>
      <c r="C108" s="156">
        <v>40</v>
      </c>
      <c r="D108" s="157" t="s">
        <v>176</v>
      </c>
      <c r="E108" s="151" t="s">
        <v>15</v>
      </c>
      <c r="F108" s="151">
        <v>1</v>
      </c>
      <c r="G108" s="199"/>
      <c r="H108" s="152"/>
      <c r="I108" s="153">
        <f t="shared" si="28"/>
        <v>0</v>
      </c>
      <c r="K108" s="121"/>
    </row>
    <row r="109" spans="1:13" ht="25.5">
      <c r="A109" s="164">
        <v>86</v>
      </c>
      <c r="B109" s="158">
        <v>184852242</v>
      </c>
      <c r="C109" s="159">
        <v>40</v>
      </c>
      <c r="D109" s="160" t="s">
        <v>171</v>
      </c>
      <c r="E109" s="151" t="s">
        <v>15</v>
      </c>
      <c r="F109" s="151">
        <v>1</v>
      </c>
      <c r="G109" s="200"/>
      <c r="H109" s="161"/>
      <c r="I109" s="153">
        <f t="shared" si="28"/>
        <v>0</v>
      </c>
      <c r="K109" s="121"/>
    </row>
    <row r="110" spans="1:13">
      <c r="A110" s="147"/>
      <c r="B110" s="155"/>
      <c r="C110" s="154"/>
      <c r="D110" s="167" t="s">
        <v>165</v>
      </c>
      <c r="E110" s="168"/>
      <c r="F110" s="168"/>
      <c r="G110" s="201"/>
      <c r="H110" s="152"/>
      <c r="I110" s="153"/>
      <c r="J110" s="169"/>
      <c r="L110" s="4"/>
      <c r="M110" s="4"/>
    </row>
    <row r="111" spans="1:13" ht="25.5">
      <c r="A111" s="164">
        <v>87</v>
      </c>
      <c r="B111" s="158">
        <v>184852441</v>
      </c>
      <c r="C111" s="159">
        <v>41</v>
      </c>
      <c r="D111" s="160" t="s">
        <v>179</v>
      </c>
      <c r="E111" s="151" t="s">
        <v>15</v>
      </c>
      <c r="F111" s="151">
        <v>1</v>
      </c>
      <c r="G111" s="200"/>
      <c r="H111" s="161"/>
      <c r="I111" s="153"/>
      <c r="K111" s="121"/>
    </row>
    <row r="112" spans="1:13" ht="25.5">
      <c r="A112" s="164">
        <v>88</v>
      </c>
      <c r="B112" s="155">
        <v>184852241</v>
      </c>
      <c r="C112" s="156">
        <v>41</v>
      </c>
      <c r="D112" s="157" t="s">
        <v>178</v>
      </c>
      <c r="E112" s="151" t="s">
        <v>15</v>
      </c>
      <c r="F112" s="151">
        <v>1</v>
      </c>
      <c r="G112" s="199"/>
      <c r="H112" s="152"/>
      <c r="I112" s="153">
        <f t="shared" ref="I112" si="29">G112*F112</f>
        <v>0</v>
      </c>
      <c r="K112" s="121"/>
    </row>
    <row r="113" spans="1:13">
      <c r="A113" s="147"/>
      <c r="B113" s="155"/>
      <c r="C113" s="154"/>
      <c r="D113" s="167" t="s">
        <v>165</v>
      </c>
      <c r="E113" s="168"/>
      <c r="F113" s="168"/>
      <c r="G113" s="201"/>
      <c r="H113" s="152"/>
      <c r="I113" s="153"/>
      <c r="J113" s="169"/>
      <c r="L113" s="4"/>
      <c r="M113" s="4"/>
    </row>
    <row r="114" spans="1:13" ht="25.5">
      <c r="A114" s="164">
        <v>89</v>
      </c>
      <c r="B114" s="155">
        <v>184852136</v>
      </c>
      <c r="C114" s="156">
        <v>43</v>
      </c>
      <c r="D114" s="157" t="s">
        <v>182</v>
      </c>
      <c r="E114" s="151" t="s">
        <v>15</v>
      </c>
      <c r="F114" s="151">
        <v>1</v>
      </c>
      <c r="G114" s="199"/>
      <c r="H114" s="152"/>
      <c r="I114" s="153">
        <f t="shared" si="21"/>
        <v>0</v>
      </c>
      <c r="K114" s="121"/>
    </row>
    <row r="115" spans="1:13" ht="25.5">
      <c r="A115" s="164">
        <v>90</v>
      </c>
      <c r="B115" s="162">
        <v>184852236</v>
      </c>
      <c r="C115" s="156">
        <v>43</v>
      </c>
      <c r="D115" s="157" t="s">
        <v>183</v>
      </c>
      <c r="E115" s="151" t="s">
        <v>15</v>
      </c>
      <c r="F115" s="151">
        <v>1</v>
      </c>
      <c r="G115" s="199"/>
      <c r="H115" s="152"/>
      <c r="I115" s="153">
        <f t="shared" si="21"/>
        <v>0</v>
      </c>
      <c r="K115" s="115"/>
    </row>
    <row r="116" spans="1:13">
      <c r="A116" s="147"/>
      <c r="B116" s="155"/>
      <c r="C116" s="154"/>
      <c r="D116" s="167" t="s">
        <v>165</v>
      </c>
      <c r="E116" s="168"/>
      <c r="F116" s="168"/>
      <c r="G116" s="201"/>
      <c r="H116" s="152"/>
      <c r="I116" s="153"/>
      <c r="J116" s="169"/>
      <c r="L116" s="4"/>
      <c r="M116" s="4"/>
    </row>
    <row r="117" spans="1:13" ht="25.5">
      <c r="A117" s="164">
        <v>91</v>
      </c>
      <c r="B117" s="162">
        <v>184852236</v>
      </c>
      <c r="C117" s="156">
        <v>44</v>
      </c>
      <c r="D117" s="157" t="s">
        <v>183</v>
      </c>
      <c r="E117" s="151" t="s">
        <v>15</v>
      </c>
      <c r="F117" s="151">
        <v>1</v>
      </c>
      <c r="G117" s="199"/>
      <c r="H117" s="152"/>
      <c r="I117" s="153">
        <f t="shared" ref="I117" si="30">G117*F117</f>
        <v>0</v>
      </c>
      <c r="K117" s="115"/>
    </row>
    <row r="118" spans="1:13" ht="25.5">
      <c r="A118" s="164">
        <v>92</v>
      </c>
      <c r="B118" s="155">
        <v>184852136</v>
      </c>
      <c r="C118" s="156">
        <v>44</v>
      </c>
      <c r="D118" s="157" t="s">
        <v>182</v>
      </c>
      <c r="E118" s="151" t="s">
        <v>15</v>
      </c>
      <c r="F118" s="151">
        <v>1</v>
      </c>
      <c r="G118" s="199"/>
      <c r="H118" s="152"/>
      <c r="I118" s="153">
        <f>G118*F118</f>
        <v>0</v>
      </c>
      <c r="K118" s="121"/>
    </row>
    <row r="119" spans="1:13">
      <c r="A119" s="147"/>
      <c r="B119" s="155"/>
      <c r="C119" s="154"/>
      <c r="D119" s="167" t="s">
        <v>165</v>
      </c>
      <c r="E119" s="168"/>
      <c r="F119" s="168"/>
      <c r="G119" s="201"/>
      <c r="H119" s="152"/>
      <c r="I119" s="153"/>
      <c r="J119" s="169"/>
      <c r="L119" s="4"/>
      <c r="M119" s="4"/>
    </row>
    <row r="120" spans="1:13" ht="25.5">
      <c r="A120" s="164">
        <v>93</v>
      </c>
      <c r="B120" s="158">
        <v>184852235</v>
      </c>
      <c r="C120" s="159">
        <v>45</v>
      </c>
      <c r="D120" s="160" t="s">
        <v>168</v>
      </c>
      <c r="E120" s="151" t="s">
        <v>15</v>
      </c>
      <c r="F120" s="151">
        <v>1</v>
      </c>
      <c r="G120" s="200"/>
      <c r="H120" s="161"/>
      <c r="I120" s="153">
        <f t="shared" si="21"/>
        <v>0</v>
      </c>
      <c r="K120" s="121"/>
    </row>
    <row r="121" spans="1:13" ht="25.5">
      <c r="A121" s="164">
        <v>94</v>
      </c>
      <c r="B121" s="155">
        <v>184852135</v>
      </c>
      <c r="C121" s="156">
        <v>45</v>
      </c>
      <c r="D121" s="157" t="s">
        <v>184</v>
      </c>
      <c r="E121" s="151" t="s">
        <v>15</v>
      </c>
      <c r="F121" s="151">
        <v>1</v>
      </c>
      <c r="G121" s="199"/>
      <c r="H121" s="152"/>
      <c r="I121" s="153">
        <f>G121*F121</f>
        <v>0</v>
      </c>
      <c r="K121" s="121"/>
    </row>
    <row r="122" spans="1:13">
      <c r="A122" s="147"/>
      <c r="B122" s="155"/>
      <c r="C122" s="154"/>
      <c r="D122" s="167" t="s">
        <v>165</v>
      </c>
      <c r="E122" s="168"/>
      <c r="F122" s="168"/>
      <c r="G122" s="201"/>
      <c r="H122" s="152"/>
      <c r="I122" s="153"/>
      <c r="J122" s="169"/>
      <c r="L122" s="4"/>
      <c r="M122" s="4"/>
    </row>
    <row r="123" spans="1:13" ht="25.5">
      <c r="A123" s="164">
        <v>95</v>
      </c>
      <c r="B123" s="158">
        <v>184852235</v>
      </c>
      <c r="C123" s="159">
        <v>48</v>
      </c>
      <c r="D123" s="160" t="s">
        <v>168</v>
      </c>
      <c r="E123" s="151" t="s">
        <v>15</v>
      </c>
      <c r="F123" s="151">
        <v>1</v>
      </c>
      <c r="G123" s="200"/>
      <c r="H123" s="161"/>
      <c r="I123" s="153">
        <f t="shared" ref="I123" si="31">G123*F123</f>
        <v>0</v>
      </c>
      <c r="K123" s="121"/>
    </row>
    <row r="124" spans="1:13" ht="25.5">
      <c r="A124" s="164">
        <v>96</v>
      </c>
      <c r="B124" s="155">
        <v>184852135</v>
      </c>
      <c r="C124" s="156">
        <v>48</v>
      </c>
      <c r="D124" s="157" t="s">
        <v>184</v>
      </c>
      <c r="E124" s="151" t="s">
        <v>15</v>
      </c>
      <c r="F124" s="151">
        <v>1</v>
      </c>
      <c r="G124" s="199"/>
      <c r="H124" s="152"/>
      <c r="I124" s="153">
        <f>G124*F124</f>
        <v>0</v>
      </c>
      <c r="K124" s="121"/>
    </row>
    <row r="125" spans="1:13">
      <c r="A125" s="147"/>
      <c r="B125" s="155"/>
      <c r="C125" s="154"/>
      <c r="D125" s="167" t="s">
        <v>165</v>
      </c>
      <c r="E125" s="168"/>
      <c r="F125" s="168"/>
      <c r="G125" s="201"/>
      <c r="H125" s="152"/>
      <c r="I125" s="153"/>
      <c r="J125" s="169"/>
      <c r="L125" s="4"/>
      <c r="M125" s="4"/>
    </row>
    <row r="126" spans="1:13" ht="25.5">
      <c r="A126" s="164">
        <v>97</v>
      </c>
      <c r="B126" s="155">
        <v>184852234</v>
      </c>
      <c r="C126" s="156">
        <v>51</v>
      </c>
      <c r="D126" s="157" t="s">
        <v>162</v>
      </c>
      <c r="E126" s="151" t="s">
        <v>15</v>
      </c>
      <c r="F126" s="151">
        <v>1</v>
      </c>
      <c r="G126" s="199"/>
      <c r="H126" s="152"/>
      <c r="I126" s="153">
        <f t="shared" si="21"/>
        <v>0</v>
      </c>
      <c r="K126" s="121"/>
    </row>
    <row r="127" spans="1:13" ht="25.5">
      <c r="A127" s="164">
        <v>98</v>
      </c>
      <c r="B127" s="162">
        <v>184852134</v>
      </c>
      <c r="C127" s="156">
        <v>51</v>
      </c>
      <c r="D127" s="157" t="s">
        <v>185</v>
      </c>
      <c r="E127" s="151" t="s">
        <v>15</v>
      </c>
      <c r="F127" s="151">
        <v>1</v>
      </c>
      <c r="G127" s="199"/>
      <c r="H127" s="152"/>
      <c r="I127" s="153">
        <f t="shared" si="21"/>
        <v>0</v>
      </c>
      <c r="K127" s="115"/>
    </row>
    <row r="128" spans="1:13">
      <c r="A128" s="147"/>
      <c r="B128" s="155"/>
      <c r="C128" s="154"/>
      <c r="D128" s="167" t="s">
        <v>165</v>
      </c>
      <c r="E128" s="168"/>
      <c r="F128" s="168"/>
      <c r="G128" s="201"/>
      <c r="H128" s="152"/>
      <c r="I128" s="153"/>
      <c r="J128" s="169"/>
      <c r="L128" s="4"/>
      <c r="M128" s="4"/>
    </row>
    <row r="129" spans="1:11" ht="25.5">
      <c r="A129" s="164">
        <v>99</v>
      </c>
      <c r="B129" s="155">
        <v>184852234</v>
      </c>
      <c r="C129" s="156">
        <v>56</v>
      </c>
      <c r="D129" s="157" t="s">
        <v>162</v>
      </c>
      <c r="E129" s="151" t="s">
        <v>15</v>
      </c>
      <c r="F129" s="151">
        <v>1</v>
      </c>
      <c r="G129" s="199"/>
      <c r="H129" s="152"/>
      <c r="I129" s="153">
        <f t="shared" ref="I129" si="32">G129*F129</f>
        <v>0</v>
      </c>
      <c r="K129" s="121"/>
    </row>
    <row r="130" spans="1:11" ht="25.5">
      <c r="A130" s="164">
        <v>100</v>
      </c>
      <c r="B130" s="155">
        <v>184852234</v>
      </c>
      <c r="C130" s="156">
        <v>57</v>
      </c>
      <c r="D130" s="157" t="s">
        <v>162</v>
      </c>
      <c r="E130" s="151" t="s">
        <v>15</v>
      </c>
      <c r="F130" s="151">
        <v>1</v>
      </c>
      <c r="G130" s="199"/>
      <c r="H130" s="152"/>
      <c r="I130" s="153">
        <f t="shared" ref="I130" si="33">G130*F130</f>
        <v>0</v>
      </c>
      <c r="K130" s="121"/>
    </row>
    <row r="131" spans="1:11" ht="25.5">
      <c r="A131" s="164">
        <v>101</v>
      </c>
      <c r="B131" s="155">
        <v>184852433</v>
      </c>
      <c r="C131" s="156">
        <v>58</v>
      </c>
      <c r="D131" s="157" t="s">
        <v>186</v>
      </c>
      <c r="E131" s="151" t="s">
        <v>15</v>
      </c>
      <c r="F131" s="151">
        <v>1</v>
      </c>
      <c r="G131" s="199"/>
      <c r="H131" s="152"/>
      <c r="I131" s="153">
        <f t="shared" ref="I131:I153" si="34">G131*F131</f>
        <v>0</v>
      </c>
      <c r="K131" s="121"/>
    </row>
    <row r="132" spans="1:11" ht="25.5">
      <c r="A132" s="164">
        <v>102</v>
      </c>
      <c r="B132" s="158">
        <v>184853011</v>
      </c>
      <c r="C132" s="159">
        <v>58</v>
      </c>
      <c r="D132" s="160" t="s">
        <v>187</v>
      </c>
      <c r="E132" s="151" t="s">
        <v>15</v>
      </c>
      <c r="F132" s="151">
        <v>1</v>
      </c>
      <c r="G132" s="200"/>
      <c r="H132" s="161"/>
      <c r="I132" s="153">
        <f t="shared" si="34"/>
        <v>0</v>
      </c>
      <c r="K132" s="121"/>
    </row>
    <row r="133" spans="1:11" ht="25.5">
      <c r="A133" s="164">
        <v>103</v>
      </c>
      <c r="B133" s="155">
        <v>184852433</v>
      </c>
      <c r="C133" s="156">
        <v>59</v>
      </c>
      <c r="D133" s="157" t="s">
        <v>186</v>
      </c>
      <c r="E133" s="151" t="s">
        <v>15</v>
      </c>
      <c r="F133" s="151">
        <v>1</v>
      </c>
      <c r="G133" s="199"/>
      <c r="H133" s="152"/>
      <c r="I133" s="153">
        <f t="shared" ref="I133:I137" si="35">G133*F133</f>
        <v>0</v>
      </c>
      <c r="K133" s="121"/>
    </row>
    <row r="134" spans="1:11" ht="25.5">
      <c r="A134" s="164">
        <v>104</v>
      </c>
      <c r="B134" s="158">
        <v>184853011</v>
      </c>
      <c r="C134" s="159">
        <v>59</v>
      </c>
      <c r="D134" s="160" t="s">
        <v>187</v>
      </c>
      <c r="E134" s="151" t="s">
        <v>15</v>
      </c>
      <c r="F134" s="151">
        <v>1</v>
      </c>
      <c r="G134" s="200"/>
      <c r="H134" s="161"/>
      <c r="I134" s="153">
        <f t="shared" si="35"/>
        <v>0</v>
      </c>
      <c r="K134" s="121"/>
    </row>
    <row r="135" spans="1:11" ht="25.5">
      <c r="A135" s="164">
        <v>105</v>
      </c>
      <c r="B135" s="158">
        <v>184852322</v>
      </c>
      <c r="C135" s="159">
        <v>61</v>
      </c>
      <c r="D135" s="160" t="s">
        <v>110</v>
      </c>
      <c r="E135" s="151" t="s">
        <v>15</v>
      </c>
      <c r="F135" s="151">
        <v>1</v>
      </c>
      <c r="G135" s="200"/>
      <c r="H135" s="161"/>
      <c r="I135" s="153">
        <f t="shared" si="35"/>
        <v>0</v>
      </c>
      <c r="K135" s="121"/>
    </row>
    <row r="136" spans="1:11" ht="25.5">
      <c r="A136" s="164">
        <v>106</v>
      </c>
      <c r="B136" s="158">
        <v>184852322</v>
      </c>
      <c r="C136" s="159">
        <v>62</v>
      </c>
      <c r="D136" s="160" t="s">
        <v>110</v>
      </c>
      <c r="E136" s="151" t="s">
        <v>15</v>
      </c>
      <c r="F136" s="151">
        <v>1</v>
      </c>
      <c r="G136" s="200"/>
      <c r="H136" s="161"/>
      <c r="I136" s="153">
        <f t="shared" si="35"/>
        <v>0</v>
      </c>
      <c r="K136" s="121"/>
    </row>
    <row r="137" spans="1:11" ht="25.5">
      <c r="A137" s="164">
        <v>107</v>
      </c>
      <c r="B137" s="155">
        <v>184852234</v>
      </c>
      <c r="C137" s="156">
        <v>65</v>
      </c>
      <c r="D137" s="157" t="s">
        <v>162</v>
      </c>
      <c r="E137" s="151" t="s">
        <v>15</v>
      </c>
      <c r="F137" s="151">
        <v>1</v>
      </c>
      <c r="G137" s="199"/>
      <c r="H137" s="152"/>
      <c r="I137" s="153">
        <f t="shared" si="35"/>
        <v>0</v>
      </c>
      <c r="K137" s="121"/>
    </row>
    <row r="138" spans="1:11" ht="25.5">
      <c r="A138" s="164">
        <v>108</v>
      </c>
      <c r="B138" s="155">
        <v>184852234</v>
      </c>
      <c r="C138" s="156">
        <v>72</v>
      </c>
      <c r="D138" s="157" t="s">
        <v>162</v>
      </c>
      <c r="E138" s="151" t="s">
        <v>15</v>
      </c>
      <c r="F138" s="151">
        <v>1</v>
      </c>
      <c r="G138" s="199"/>
      <c r="H138" s="152"/>
      <c r="I138" s="153">
        <f t="shared" ref="I138" si="36">G138*F138</f>
        <v>0</v>
      </c>
      <c r="K138" s="121"/>
    </row>
    <row r="139" spans="1:11" ht="25.5">
      <c r="A139" s="164">
        <v>109</v>
      </c>
      <c r="B139" s="162">
        <v>184852236</v>
      </c>
      <c r="C139" s="156">
        <v>74</v>
      </c>
      <c r="D139" s="157" t="s">
        <v>183</v>
      </c>
      <c r="E139" s="151" t="s">
        <v>15</v>
      </c>
      <c r="F139" s="151">
        <v>1</v>
      </c>
      <c r="G139" s="199"/>
      <c r="H139" s="152"/>
      <c r="I139" s="153">
        <f t="shared" si="34"/>
        <v>0</v>
      </c>
      <c r="K139" s="115"/>
    </row>
    <row r="140" spans="1:11" ht="25.5">
      <c r="A140" s="164">
        <v>110</v>
      </c>
      <c r="B140" s="155">
        <v>184852234</v>
      </c>
      <c r="C140" s="156">
        <v>77</v>
      </c>
      <c r="D140" s="157" t="s">
        <v>162</v>
      </c>
      <c r="E140" s="151" t="s">
        <v>15</v>
      </c>
      <c r="F140" s="151">
        <v>1</v>
      </c>
      <c r="G140" s="199"/>
      <c r="H140" s="152"/>
      <c r="I140" s="153">
        <f t="shared" si="34"/>
        <v>0</v>
      </c>
      <c r="K140" s="121"/>
    </row>
    <row r="141" spans="1:11" ht="25.5">
      <c r="A141" s="164">
        <v>111</v>
      </c>
      <c r="B141" s="162">
        <v>184852236</v>
      </c>
      <c r="C141" s="156">
        <v>82</v>
      </c>
      <c r="D141" s="157" t="s">
        <v>183</v>
      </c>
      <c r="E141" s="151" t="s">
        <v>15</v>
      </c>
      <c r="F141" s="151">
        <v>1</v>
      </c>
      <c r="G141" s="199"/>
      <c r="H141" s="152"/>
      <c r="I141" s="153">
        <f t="shared" ref="I141" si="37">G141*F141</f>
        <v>0</v>
      </c>
      <c r="K141" s="115"/>
    </row>
    <row r="142" spans="1:11" ht="25.5">
      <c r="A142" s="164">
        <v>112</v>
      </c>
      <c r="B142" s="162">
        <v>184852233</v>
      </c>
      <c r="C142" s="156">
        <v>93</v>
      </c>
      <c r="D142" s="157" t="s">
        <v>188</v>
      </c>
      <c r="E142" s="151" t="s">
        <v>15</v>
      </c>
      <c r="F142" s="151">
        <v>1</v>
      </c>
      <c r="G142" s="199"/>
      <c r="H142" s="152"/>
      <c r="I142" s="153">
        <f t="shared" si="34"/>
        <v>0</v>
      </c>
      <c r="K142" s="115"/>
    </row>
    <row r="143" spans="1:11" ht="25.5">
      <c r="A143" s="164">
        <v>113</v>
      </c>
      <c r="B143" s="155">
        <v>184852245</v>
      </c>
      <c r="C143" s="156">
        <v>97</v>
      </c>
      <c r="D143" s="157" t="s">
        <v>189</v>
      </c>
      <c r="E143" s="151" t="s">
        <v>15</v>
      </c>
      <c r="F143" s="151">
        <v>1</v>
      </c>
      <c r="G143" s="199"/>
      <c r="H143" s="152"/>
      <c r="I143" s="153">
        <f t="shared" si="34"/>
        <v>0</v>
      </c>
      <c r="K143" s="121"/>
    </row>
    <row r="144" spans="1:11" ht="25.5">
      <c r="A144" s="164">
        <v>114</v>
      </c>
      <c r="B144" s="158">
        <v>184852145</v>
      </c>
      <c r="C144" s="159">
        <v>97</v>
      </c>
      <c r="D144" s="160" t="s">
        <v>190</v>
      </c>
      <c r="E144" s="151" t="s">
        <v>15</v>
      </c>
      <c r="F144" s="151">
        <v>1</v>
      </c>
      <c r="G144" s="200"/>
      <c r="H144" s="161"/>
      <c r="I144" s="153">
        <f t="shared" si="34"/>
        <v>0</v>
      </c>
      <c r="K144" s="121"/>
    </row>
    <row r="145" spans="1:13">
      <c r="A145" s="147"/>
      <c r="B145" s="155"/>
      <c r="C145" s="154"/>
      <c r="D145" s="167" t="s">
        <v>165</v>
      </c>
      <c r="E145" s="168"/>
      <c r="F145" s="168"/>
      <c r="G145" s="201"/>
      <c r="H145" s="152"/>
      <c r="I145" s="153"/>
      <c r="J145" s="169"/>
      <c r="L145" s="4"/>
      <c r="M145" s="4"/>
    </row>
    <row r="146" spans="1:13" ht="25.5">
      <c r="A146" s="164">
        <v>115</v>
      </c>
      <c r="B146" s="162">
        <v>184852236</v>
      </c>
      <c r="C146" s="156">
        <v>98</v>
      </c>
      <c r="D146" s="157" t="s">
        <v>183</v>
      </c>
      <c r="E146" s="151" t="s">
        <v>15</v>
      </c>
      <c r="F146" s="151">
        <v>1</v>
      </c>
      <c r="G146" s="199"/>
      <c r="H146" s="152"/>
      <c r="I146" s="153">
        <f t="shared" ref="I146" si="38">G146*F146</f>
        <v>0</v>
      </c>
      <c r="K146" s="115"/>
    </row>
    <row r="147" spans="1:13" ht="25.5">
      <c r="A147" s="164">
        <v>116</v>
      </c>
      <c r="B147" s="155">
        <v>184852136</v>
      </c>
      <c r="C147" s="156">
        <v>98</v>
      </c>
      <c r="D147" s="157" t="s">
        <v>182</v>
      </c>
      <c r="E147" s="151" t="s">
        <v>15</v>
      </c>
      <c r="F147" s="151">
        <v>1</v>
      </c>
      <c r="G147" s="199"/>
      <c r="H147" s="152"/>
      <c r="I147" s="153">
        <f t="shared" si="34"/>
        <v>0</v>
      </c>
      <c r="K147" s="121"/>
    </row>
    <row r="148" spans="1:13">
      <c r="A148" s="147"/>
      <c r="B148" s="155"/>
      <c r="C148" s="154"/>
      <c r="D148" s="167" t="s">
        <v>165</v>
      </c>
      <c r="E148" s="168"/>
      <c r="F148" s="168"/>
      <c r="G148" s="201"/>
      <c r="H148" s="152"/>
      <c r="I148" s="153"/>
      <c r="J148" s="169"/>
      <c r="L148" s="4"/>
      <c r="M148" s="4"/>
    </row>
    <row r="149" spans="1:13" ht="25.5">
      <c r="A149" s="164">
        <v>117</v>
      </c>
      <c r="B149" s="162">
        <v>184852236</v>
      </c>
      <c r="C149" s="156">
        <v>99</v>
      </c>
      <c r="D149" s="157" t="s">
        <v>183</v>
      </c>
      <c r="E149" s="151" t="s">
        <v>15</v>
      </c>
      <c r="F149" s="151">
        <v>1</v>
      </c>
      <c r="G149" s="199"/>
      <c r="H149" s="152"/>
      <c r="I149" s="153">
        <f t="shared" ref="I149:I150" si="39">G149*F149</f>
        <v>0</v>
      </c>
      <c r="K149" s="115"/>
    </row>
    <row r="150" spans="1:13" ht="25.5">
      <c r="A150" s="164">
        <v>118</v>
      </c>
      <c r="B150" s="155">
        <v>184852136</v>
      </c>
      <c r="C150" s="156">
        <v>99</v>
      </c>
      <c r="D150" s="157" t="s">
        <v>182</v>
      </c>
      <c r="E150" s="151" t="s">
        <v>15</v>
      </c>
      <c r="F150" s="151">
        <v>1</v>
      </c>
      <c r="G150" s="199"/>
      <c r="H150" s="152"/>
      <c r="I150" s="153">
        <f t="shared" si="39"/>
        <v>0</v>
      </c>
      <c r="K150" s="121"/>
    </row>
    <row r="151" spans="1:13">
      <c r="A151" s="147"/>
      <c r="B151" s="155"/>
      <c r="C151" s="154"/>
      <c r="D151" s="167" t="s">
        <v>165</v>
      </c>
      <c r="E151" s="168"/>
      <c r="F151" s="168"/>
      <c r="G151" s="201"/>
      <c r="H151" s="152"/>
      <c r="I151" s="153"/>
      <c r="J151" s="169"/>
      <c r="L151" s="4"/>
      <c r="M151" s="4"/>
    </row>
    <row r="152" spans="1:13" ht="25.5">
      <c r="A152" s="164">
        <v>119</v>
      </c>
      <c r="B152" s="155">
        <v>184852234</v>
      </c>
      <c r="C152" s="156">
        <v>101</v>
      </c>
      <c r="D152" s="157" t="s">
        <v>162</v>
      </c>
      <c r="E152" s="151" t="s">
        <v>15</v>
      </c>
      <c r="F152" s="151">
        <v>1</v>
      </c>
      <c r="G152" s="199"/>
      <c r="H152" s="152"/>
      <c r="I152" s="153">
        <f t="shared" ref="I152" si="40">G152*F152</f>
        <v>0</v>
      </c>
      <c r="K152" s="121"/>
    </row>
    <row r="153" spans="1:13" ht="25.5">
      <c r="A153" s="164">
        <v>120</v>
      </c>
      <c r="B153" s="162">
        <v>184852134</v>
      </c>
      <c r="C153" s="156">
        <v>101</v>
      </c>
      <c r="D153" s="157" t="s">
        <v>185</v>
      </c>
      <c r="E153" s="151" t="s">
        <v>15</v>
      </c>
      <c r="F153" s="151">
        <v>1</v>
      </c>
      <c r="G153" s="199"/>
      <c r="H153" s="152"/>
      <c r="I153" s="153">
        <f t="shared" si="34"/>
        <v>0</v>
      </c>
      <c r="K153" s="115"/>
    </row>
    <row r="154" spans="1:13">
      <c r="A154" s="147"/>
      <c r="B154" s="155"/>
      <c r="C154" s="154"/>
      <c r="D154" s="167" t="s">
        <v>165</v>
      </c>
      <c r="E154" s="168"/>
      <c r="F154" s="168"/>
      <c r="G154" s="201"/>
      <c r="H154" s="152"/>
      <c r="I154" s="153"/>
      <c r="J154" s="169"/>
      <c r="L154" s="4"/>
      <c r="M154" s="4"/>
    </row>
    <row r="155" spans="1:13" ht="25.5">
      <c r="A155" s="164">
        <v>121</v>
      </c>
      <c r="B155" s="155">
        <v>184852234</v>
      </c>
      <c r="C155" s="156">
        <v>102</v>
      </c>
      <c r="D155" s="157" t="s">
        <v>162</v>
      </c>
      <c r="E155" s="151" t="s">
        <v>15</v>
      </c>
      <c r="F155" s="151">
        <v>1</v>
      </c>
      <c r="G155" s="199"/>
      <c r="H155" s="152"/>
      <c r="I155" s="153">
        <f t="shared" ref="I155:I156" si="41">G155*F155</f>
        <v>0</v>
      </c>
      <c r="K155" s="121"/>
    </row>
    <row r="156" spans="1:13" ht="25.5">
      <c r="A156" s="164">
        <v>122</v>
      </c>
      <c r="B156" s="162">
        <v>184852134</v>
      </c>
      <c r="C156" s="156">
        <v>102</v>
      </c>
      <c r="D156" s="157" t="s">
        <v>185</v>
      </c>
      <c r="E156" s="151" t="s">
        <v>15</v>
      </c>
      <c r="F156" s="151">
        <v>1</v>
      </c>
      <c r="G156" s="199"/>
      <c r="H156" s="152"/>
      <c r="I156" s="153">
        <f t="shared" si="41"/>
        <v>0</v>
      </c>
      <c r="K156" s="115"/>
    </row>
    <row r="157" spans="1:13">
      <c r="A157" s="147"/>
      <c r="B157" s="155"/>
      <c r="C157" s="154"/>
      <c r="D157" s="167" t="s">
        <v>165</v>
      </c>
      <c r="E157" s="168"/>
      <c r="F157" s="168"/>
      <c r="G157" s="201"/>
      <c r="H157" s="152"/>
      <c r="I157" s="153"/>
      <c r="J157" s="169"/>
      <c r="L157" s="4"/>
      <c r="M157" s="4"/>
    </row>
    <row r="158" spans="1:13" ht="25.5">
      <c r="A158" s="164">
        <v>123</v>
      </c>
      <c r="B158" s="155">
        <v>184852234</v>
      </c>
      <c r="C158" s="156">
        <v>103</v>
      </c>
      <c r="D158" s="157" t="s">
        <v>162</v>
      </c>
      <c r="E158" s="151" t="s">
        <v>15</v>
      </c>
      <c r="F158" s="151">
        <v>1</v>
      </c>
      <c r="G158" s="199"/>
      <c r="H158" s="152"/>
      <c r="I158" s="153">
        <f t="shared" ref="I158:I161" si="42">G158*F158</f>
        <v>0</v>
      </c>
      <c r="K158" s="121"/>
    </row>
    <row r="159" spans="1:13" ht="25.5">
      <c r="A159" s="164">
        <v>124</v>
      </c>
      <c r="B159" s="155">
        <v>184852234</v>
      </c>
      <c r="C159" s="156">
        <v>104</v>
      </c>
      <c r="D159" s="157" t="s">
        <v>162</v>
      </c>
      <c r="E159" s="151" t="s">
        <v>15</v>
      </c>
      <c r="F159" s="151">
        <v>1</v>
      </c>
      <c r="G159" s="199"/>
      <c r="H159" s="152"/>
      <c r="I159" s="153">
        <f t="shared" si="42"/>
        <v>0</v>
      </c>
      <c r="K159" s="121"/>
    </row>
    <row r="160" spans="1:13" ht="25.5">
      <c r="A160" s="164">
        <v>125</v>
      </c>
      <c r="B160" s="162">
        <v>184852236</v>
      </c>
      <c r="C160" s="156">
        <v>107</v>
      </c>
      <c r="D160" s="157" t="s">
        <v>183</v>
      </c>
      <c r="E160" s="151" t="s">
        <v>15</v>
      </c>
      <c r="F160" s="151">
        <v>1</v>
      </c>
      <c r="G160" s="199"/>
      <c r="H160" s="152"/>
      <c r="I160" s="153">
        <f t="shared" si="42"/>
        <v>0</v>
      </c>
      <c r="K160" s="115"/>
    </row>
    <row r="161" spans="1:13" ht="25.5">
      <c r="A161" s="164">
        <v>126</v>
      </c>
      <c r="B161" s="155">
        <v>184852136</v>
      </c>
      <c r="C161" s="156">
        <v>107</v>
      </c>
      <c r="D161" s="157" t="s">
        <v>182</v>
      </c>
      <c r="E161" s="151" t="s">
        <v>15</v>
      </c>
      <c r="F161" s="151">
        <v>1</v>
      </c>
      <c r="G161" s="199"/>
      <c r="H161" s="152"/>
      <c r="I161" s="153">
        <f t="shared" si="42"/>
        <v>0</v>
      </c>
      <c r="K161" s="121"/>
    </row>
    <row r="162" spans="1:13">
      <c r="A162" s="147"/>
      <c r="B162" s="155"/>
      <c r="C162" s="154"/>
      <c r="D162" s="167" t="s">
        <v>165</v>
      </c>
      <c r="E162" s="168"/>
      <c r="F162" s="168"/>
      <c r="G162" s="201"/>
      <c r="H162" s="152"/>
      <c r="I162" s="153"/>
      <c r="J162" s="169"/>
      <c r="L162" s="4"/>
      <c r="M162" s="4"/>
    </row>
    <row r="163" spans="1:13" ht="25.5">
      <c r="A163" s="164">
        <v>127</v>
      </c>
      <c r="B163" s="162">
        <v>184852236</v>
      </c>
      <c r="C163" s="156">
        <v>108</v>
      </c>
      <c r="D163" s="157" t="s">
        <v>183</v>
      </c>
      <c r="E163" s="151" t="s">
        <v>15</v>
      </c>
      <c r="F163" s="151">
        <v>1</v>
      </c>
      <c r="G163" s="199"/>
      <c r="H163" s="152"/>
      <c r="I163" s="153">
        <f t="shared" ref="I163:I164" si="43">G163*F163</f>
        <v>0</v>
      </c>
      <c r="K163" s="115"/>
    </row>
    <row r="164" spans="1:13" ht="25.5">
      <c r="A164" s="164">
        <v>128</v>
      </c>
      <c r="B164" s="155">
        <v>184852136</v>
      </c>
      <c r="C164" s="156">
        <v>108</v>
      </c>
      <c r="D164" s="157" t="s">
        <v>182</v>
      </c>
      <c r="E164" s="151" t="s">
        <v>15</v>
      </c>
      <c r="F164" s="151">
        <v>1</v>
      </c>
      <c r="G164" s="199"/>
      <c r="H164" s="152"/>
      <c r="I164" s="153">
        <f t="shared" si="43"/>
        <v>0</v>
      </c>
      <c r="K164" s="121"/>
    </row>
    <row r="165" spans="1:13">
      <c r="A165" s="147"/>
      <c r="B165" s="155"/>
      <c r="C165" s="154"/>
      <c r="D165" s="167" t="s">
        <v>165</v>
      </c>
      <c r="E165" s="168"/>
      <c r="F165" s="168"/>
      <c r="G165" s="201"/>
      <c r="H165" s="152"/>
      <c r="I165" s="153"/>
      <c r="J165" s="169"/>
      <c r="L165" s="4"/>
      <c r="M165" s="4"/>
    </row>
    <row r="166" spans="1:13" ht="25.5">
      <c r="A166" s="164">
        <v>129</v>
      </c>
      <c r="B166" s="162">
        <v>184852236</v>
      </c>
      <c r="C166" s="156">
        <v>109</v>
      </c>
      <c r="D166" s="157" t="s">
        <v>183</v>
      </c>
      <c r="E166" s="151" t="s">
        <v>15</v>
      </c>
      <c r="F166" s="151">
        <v>1</v>
      </c>
      <c r="G166" s="199"/>
      <c r="H166" s="152"/>
      <c r="I166" s="153">
        <f t="shared" ref="I166:I167" si="44">G166*F166</f>
        <v>0</v>
      </c>
      <c r="K166" s="115"/>
    </row>
    <row r="167" spans="1:13" ht="25.5">
      <c r="A167" s="164">
        <v>130</v>
      </c>
      <c r="B167" s="155">
        <v>184852136</v>
      </c>
      <c r="C167" s="156">
        <v>109</v>
      </c>
      <c r="D167" s="157" t="s">
        <v>182</v>
      </c>
      <c r="E167" s="151" t="s">
        <v>15</v>
      </c>
      <c r="F167" s="151">
        <v>1</v>
      </c>
      <c r="G167" s="199"/>
      <c r="H167" s="152"/>
      <c r="I167" s="153">
        <f t="shared" si="44"/>
        <v>0</v>
      </c>
      <c r="K167" s="121"/>
    </row>
    <row r="168" spans="1:13">
      <c r="A168" s="147"/>
      <c r="B168" s="155"/>
      <c r="C168" s="154"/>
      <c r="D168" s="167" t="s">
        <v>165</v>
      </c>
      <c r="E168" s="168"/>
      <c r="F168" s="168"/>
      <c r="G168" s="201"/>
      <c r="H168" s="152"/>
      <c r="I168" s="153"/>
      <c r="J168" s="169"/>
      <c r="L168" s="4"/>
      <c r="M168" s="4"/>
    </row>
    <row r="169" spans="1:13">
      <c r="A169" s="164"/>
      <c r="B169" s="158"/>
      <c r="C169" s="159"/>
      <c r="D169" s="160"/>
      <c r="E169" s="171"/>
      <c r="F169" s="171"/>
      <c r="G169" s="200"/>
      <c r="H169" s="161"/>
      <c r="I169" s="163"/>
      <c r="K169" s="121"/>
    </row>
    <row r="170" spans="1:13" s="6" customFormat="1" ht="26.25" thickBot="1">
      <c r="A170" s="147">
        <v>131</v>
      </c>
      <c r="B170" s="172">
        <v>998231311</v>
      </c>
      <c r="C170" s="173"/>
      <c r="D170" s="174" t="s">
        <v>97</v>
      </c>
      <c r="E170" s="175" t="s">
        <v>16</v>
      </c>
      <c r="F170" s="175">
        <v>300</v>
      </c>
      <c r="G170" s="202"/>
      <c r="H170" s="177"/>
      <c r="I170" s="178">
        <f>F170*G170</f>
        <v>0</v>
      </c>
      <c r="J170" s="5"/>
      <c r="K170" s="5"/>
    </row>
    <row r="171" spans="1:13" s="1" customFormat="1" ht="15.75" thickBot="1">
      <c r="A171" s="179"/>
      <c r="B171" s="180"/>
      <c r="C171" s="181"/>
      <c r="D171" s="182" t="s">
        <v>9</v>
      </c>
      <c r="E171" s="183"/>
      <c r="F171" s="184"/>
      <c r="G171" s="185"/>
      <c r="H171" s="186" t="s">
        <v>11</v>
      </c>
      <c r="I171" s="186" t="s">
        <v>12</v>
      </c>
    </row>
    <row r="172" spans="1:13" s="1" customFormat="1" ht="15.75" thickBot="1">
      <c r="A172" s="187"/>
      <c r="B172" s="188"/>
      <c r="C172" s="189"/>
      <c r="D172" s="190" t="s">
        <v>13</v>
      </c>
      <c r="E172" s="183"/>
      <c r="F172" s="183"/>
      <c r="G172" s="191"/>
      <c r="H172" s="192">
        <f>SUM(H11:H170)</f>
        <v>0</v>
      </c>
      <c r="I172" s="192">
        <f>SUM(I10:I170)</f>
        <v>0</v>
      </c>
    </row>
    <row r="173" spans="1:13" s="1" customFormat="1" ht="15.75" thickBot="1">
      <c r="A173" s="187"/>
      <c r="B173" s="188"/>
      <c r="C173" s="189"/>
      <c r="D173" s="190" t="s">
        <v>20</v>
      </c>
      <c r="E173" s="183"/>
      <c r="F173" s="183"/>
      <c r="G173" s="193"/>
      <c r="H173" s="194"/>
      <c r="I173" s="195">
        <f>SUM(H172:I172)</f>
        <v>0</v>
      </c>
      <c r="K173" s="24"/>
    </row>
    <row r="174" spans="1:13" s="1" customFormat="1" ht="15.75" thickBot="1">
      <c r="A174" s="187"/>
      <c r="B174" s="188"/>
      <c r="C174" s="189"/>
      <c r="D174" s="190" t="s">
        <v>80</v>
      </c>
      <c r="E174" s="183"/>
      <c r="F174" s="183"/>
      <c r="G174" s="193"/>
      <c r="H174" s="194"/>
      <c r="I174" s="195">
        <f>I173*0.21</f>
        <v>0</v>
      </c>
      <c r="K174" s="24"/>
    </row>
    <row r="175" spans="1:13" s="1" customFormat="1" ht="15.75" thickBot="1">
      <c r="A175" s="187"/>
      <c r="B175" s="188"/>
      <c r="C175" s="189"/>
      <c r="D175" s="190" t="s">
        <v>81</v>
      </c>
      <c r="E175" s="183"/>
      <c r="F175" s="183"/>
      <c r="G175" s="193"/>
      <c r="H175" s="194"/>
      <c r="I175" s="195">
        <f>I173+I174</f>
        <v>0</v>
      </c>
      <c r="K175" s="24"/>
    </row>
    <row r="176" spans="1:13" s="1" customFormat="1" ht="15.75">
      <c r="A176" s="196"/>
      <c r="B176" s="135"/>
      <c r="C176" s="136"/>
      <c r="D176" s="137"/>
      <c r="E176" s="3"/>
      <c r="F176" s="3"/>
      <c r="G176" s="138"/>
      <c r="H176" s="139"/>
      <c r="I176" s="139"/>
      <c r="K176" s="24"/>
    </row>
  </sheetData>
  <sheetProtection algorithmName="SHA-512" hashValue="C6jmB8mt4LkeiCqO5CbroYRKxNu7P0fZ9IGn628SBdFkFtHqDjUqAphkbBAPbMJG1UsoCbKk9cI5t1BrJSvTuA==" saltValue="45BK7TVbI3njgiAbfdIF1g==" spinCount="100000" sheet="1" objects="1" scenarios="1"/>
  <mergeCells count="10">
    <mergeCell ref="C3:I3"/>
    <mergeCell ref="F4:I4"/>
    <mergeCell ref="A5:A7"/>
    <mergeCell ref="B5:B7"/>
    <mergeCell ref="C5:C7"/>
    <mergeCell ref="D5:D7"/>
    <mergeCell ref="E5:E7"/>
    <mergeCell ref="F5:F7"/>
    <mergeCell ref="G5:G7"/>
    <mergeCell ref="H5:I6"/>
  </mergeCells>
  <pageMargins left="0.25" right="0.25" top="0.75" bottom="0.75" header="0.3" footer="0.3"/>
  <pageSetup paperSize="9" scale="83" fitToHeight="0" orientation="portrait" horizontalDpi="4294967293" verticalDpi="4294967293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82"/>
  <sheetViews>
    <sheetView topLeftCell="A37" zoomScaleNormal="100" workbookViewId="0">
      <selection activeCell="K63" sqref="K63"/>
    </sheetView>
  </sheetViews>
  <sheetFormatPr defaultColWidth="9.140625" defaultRowHeight="15"/>
  <cols>
    <col min="1" max="1" width="5.85546875" customWidth="1"/>
    <col min="2" max="2" width="10.85546875" customWidth="1"/>
    <col min="3" max="3" width="11.140625" customWidth="1"/>
    <col min="4" max="4" width="42.85546875" customWidth="1"/>
    <col min="5" max="5" width="5.7109375" customWidth="1"/>
    <col min="6" max="6" width="8.5703125" customWidth="1"/>
    <col min="7" max="7" width="9.42578125" style="107" customWidth="1"/>
    <col min="8" max="8" width="13" customWidth="1"/>
    <col min="9" max="9" width="14.140625" customWidth="1"/>
    <col min="10" max="10" width="8" customWidth="1"/>
    <col min="11" max="11" width="13.85546875" customWidth="1"/>
    <col min="12" max="12" width="14.42578125" customWidth="1"/>
    <col min="13" max="13" width="10.7109375" customWidth="1"/>
  </cols>
  <sheetData>
    <row r="1" spans="1:18" ht="15" customHeight="1">
      <c r="A1" s="203"/>
      <c r="B1" s="203"/>
      <c r="F1" s="122"/>
      <c r="G1" s="204"/>
      <c r="H1" s="122"/>
      <c r="I1" s="122"/>
      <c r="K1" s="103"/>
      <c r="M1" s="103"/>
    </row>
    <row r="2" spans="1:18">
      <c r="A2" s="123" t="s">
        <v>14</v>
      </c>
      <c r="C2" s="124" t="s">
        <v>51</v>
      </c>
    </row>
    <row r="3" spans="1:18" ht="25.9" customHeight="1">
      <c r="A3" s="123" t="s">
        <v>0</v>
      </c>
      <c r="C3" s="324" t="s">
        <v>195</v>
      </c>
      <c r="D3" s="324"/>
      <c r="E3" s="324"/>
      <c r="F3" s="324"/>
      <c r="G3" s="324"/>
      <c r="H3" s="324"/>
      <c r="I3" s="324"/>
      <c r="L3" s="103"/>
      <c r="M3" s="103"/>
      <c r="N3" s="103"/>
      <c r="O3" s="103"/>
      <c r="P3" s="103"/>
      <c r="Q3" s="103"/>
      <c r="R3" s="103"/>
    </row>
    <row r="4" spans="1:18" ht="15.75" thickBot="1">
      <c r="F4" s="325"/>
      <c r="G4" s="325"/>
      <c r="H4" s="325"/>
      <c r="I4" s="325"/>
    </row>
    <row r="5" spans="1:18" s="1" customFormat="1" ht="13.5" customHeight="1">
      <c r="A5" s="326" t="s">
        <v>2</v>
      </c>
      <c r="B5" s="329" t="s">
        <v>3</v>
      </c>
      <c r="C5" s="329"/>
      <c r="D5" s="329" t="s">
        <v>4</v>
      </c>
      <c r="E5" s="329" t="s">
        <v>5</v>
      </c>
      <c r="F5" s="329" t="s">
        <v>1</v>
      </c>
      <c r="G5" s="332" t="s">
        <v>10</v>
      </c>
      <c r="H5" s="335" t="s">
        <v>6</v>
      </c>
      <c r="I5" s="336"/>
    </row>
    <row r="6" spans="1:18" s="1" customFormat="1" ht="12" customHeight="1">
      <c r="A6" s="327"/>
      <c r="B6" s="330"/>
      <c r="C6" s="330"/>
      <c r="D6" s="330"/>
      <c r="E6" s="330"/>
      <c r="F6" s="330"/>
      <c r="G6" s="333"/>
      <c r="H6" s="337"/>
      <c r="I6" s="338"/>
      <c r="N6" s="103"/>
      <c r="O6" s="103"/>
    </row>
    <row r="7" spans="1:18" s="1" customFormat="1" ht="12.75">
      <c r="A7" s="328"/>
      <c r="B7" s="331"/>
      <c r="C7" s="331"/>
      <c r="D7" s="331"/>
      <c r="E7" s="331"/>
      <c r="F7" s="331"/>
      <c r="G7" s="334"/>
      <c r="H7" s="125" t="s">
        <v>7</v>
      </c>
      <c r="I7" s="126" t="s">
        <v>8</v>
      </c>
    </row>
    <row r="8" spans="1:18" s="2" customFormat="1" ht="13.5" thickBot="1">
      <c r="A8" s="127">
        <v>1</v>
      </c>
      <c r="B8" s="128">
        <v>2</v>
      </c>
      <c r="C8" s="129">
        <v>3</v>
      </c>
      <c r="D8" s="129">
        <v>4</v>
      </c>
      <c r="E8" s="130">
        <v>5</v>
      </c>
      <c r="F8" s="130">
        <v>6</v>
      </c>
      <c r="G8" s="131">
        <v>7</v>
      </c>
      <c r="H8" s="132">
        <v>8</v>
      </c>
      <c r="I8" s="133">
        <v>9</v>
      </c>
    </row>
    <row r="9" spans="1:18" s="1" customFormat="1" ht="16.5" thickBot="1">
      <c r="A9" s="134"/>
      <c r="B9" s="135"/>
      <c r="C9" s="136"/>
      <c r="D9" s="137"/>
      <c r="E9" s="3"/>
      <c r="F9" s="3"/>
      <c r="G9" s="138"/>
      <c r="H9" s="139"/>
      <c r="I9" s="139"/>
    </row>
    <row r="10" spans="1:18">
      <c r="A10" s="205"/>
      <c r="B10" s="206"/>
      <c r="C10" s="142" t="s">
        <v>79</v>
      </c>
      <c r="D10" s="207" t="s">
        <v>17</v>
      </c>
      <c r="E10" s="144"/>
      <c r="F10" s="144"/>
      <c r="G10" s="145"/>
      <c r="H10" s="145"/>
      <c r="I10" s="146"/>
    </row>
    <row r="11" spans="1:18" s="23" customFormat="1" ht="12.75">
      <c r="A11" s="208"/>
      <c r="B11" s="209"/>
      <c r="C11" s="210">
        <v>1</v>
      </c>
      <c r="D11" s="211" t="s">
        <v>77</v>
      </c>
      <c r="E11" s="212"/>
      <c r="F11" s="209"/>
      <c r="G11" s="98"/>
      <c r="H11" s="209"/>
      <c r="I11" s="213"/>
    </row>
    <row r="12" spans="1:18" ht="38.25">
      <c r="A12" s="147">
        <v>1</v>
      </c>
      <c r="B12" s="155">
        <v>183101221</v>
      </c>
      <c r="C12" s="214"/>
      <c r="D12" s="150" t="s">
        <v>88</v>
      </c>
      <c r="E12" s="168" t="s">
        <v>15</v>
      </c>
      <c r="F12" s="165">
        <v>3</v>
      </c>
      <c r="G12" s="25"/>
      <c r="H12" s="152"/>
      <c r="I12" s="153">
        <f>F12*G12</f>
        <v>0</v>
      </c>
    </row>
    <row r="13" spans="1:18" ht="25.5">
      <c r="A13" s="147">
        <v>2</v>
      </c>
      <c r="B13" s="155">
        <v>184102116</v>
      </c>
      <c r="C13" s="214"/>
      <c r="D13" s="150" t="s">
        <v>89</v>
      </c>
      <c r="E13" s="168" t="s">
        <v>15</v>
      </c>
      <c r="F13" s="165">
        <v>3</v>
      </c>
      <c r="G13" s="25"/>
      <c r="H13" s="152"/>
      <c r="I13" s="153">
        <f t="shared" ref="I13:I33" si="0">F13*G13</f>
        <v>0</v>
      </c>
    </row>
    <row r="14" spans="1:18" ht="38.25">
      <c r="A14" s="147">
        <v>3</v>
      </c>
      <c r="B14" s="155">
        <v>183101221</v>
      </c>
      <c r="C14" s="214"/>
      <c r="D14" s="150" t="s">
        <v>88</v>
      </c>
      <c r="E14" s="168" t="s">
        <v>15</v>
      </c>
      <c r="F14" s="165">
        <v>30</v>
      </c>
      <c r="G14" s="25"/>
      <c r="H14" s="152"/>
      <c r="I14" s="153">
        <f>F14*G14</f>
        <v>0</v>
      </c>
    </row>
    <row r="15" spans="1:18" ht="25.5">
      <c r="A15" s="147">
        <v>4</v>
      </c>
      <c r="B15" s="155">
        <v>184102116</v>
      </c>
      <c r="C15" s="214"/>
      <c r="D15" s="150" t="s">
        <v>89</v>
      </c>
      <c r="E15" s="168" t="s">
        <v>15</v>
      </c>
      <c r="F15" s="165">
        <v>30</v>
      </c>
      <c r="G15" s="25"/>
      <c r="H15" s="152"/>
      <c r="I15" s="153">
        <f t="shared" ref="I15" si="1">F15*G15</f>
        <v>0</v>
      </c>
    </row>
    <row r="16" spans="1:18" ht="38.25">
      <c r="A16" s="147">
        <v>5</v>
      </c>
      <c r="B16" s="155">
        <v>183101221</v>
      </c>
      <c r="C16" s="214"/>
      <c r="D16" s="150" t="s">
        <v>88</v>
      </c>
      <c r="E16" s="168" t="s">
        <v>15</v>
      </c>
      <c r="F16" s="165">
        <v>41</v>
      </c>
      <c r="G16" s="25"/>
      <c r="H16" s="152"/>
      <c r="I16" s="153">
        <f>F16*G16</f>
        <v>0</v>
      </c>
    </row>
    <row r="17" spans="1:13" ht="25.5">
      <c r="A17" s="147">
        <v>6</v>
      </c>
      <c r="B17" s="155">
        <v>184102116</v>
      </c>
      <c r="C17" s="214"/>
      <c r="D17" s="150" t="s">
        <v>89</v>
      </c>
      <c r="E17" s="168" t="s">
        <v>15</v>
      </c>
      <c r="F17" s="165">
        <v>41</v>
      </c>
      <c r="G17" s="25"/>
      <c r="H17" s="152"/>
      <c r="I17" s="153">
        <f t="shared" ref="I17" si="2">F17*G17</f>
        <v>0</v>
      </c>
    </row>
    <row r="18" spans="1:13" ht="25.5">
      <c r="A18" s="147">
        <v>7</v>
      </c>
      <c r="B18" s="155">
        <v>184814222</v>
      </c>
      <c r="C18" s="154"/>
      <c r="D18" s="150" t="s">
        <v>94</v>
      </c>
      <c r="E18" s="168" t="s">
        <v>15</v>
      </c>
      <c r="F18" s="165">
        <v>74</v>
      </c>
      <c r="G18" s="25"/>
      <c r="H18" s="152"/>
      <c r="I18" s="153">
        <f t="shared" si="0"/>
        <v>0</v>
      </c>
    </row>
    <row r="19" spans="1:13" ht="25.5">
      <c r="A19" s="147">
        <v>8</v>
      </c>
      <c r="B19" s="155">
        <v>184806112</v>
      </c>
      <c r="C19" s="154"/>
      <c r="D19" s="150" t="s">
        <v>111</v>
      </c>
      <c r="E19" s="168" t="s">
        <v>15</v>
      </c>
      <c r="F19" s="165">
        <v>74</v>
      </c>
      <c r="G19" s="25"/>
      <c r="H19" s="152"/>
      <c r="I19" s="153">
        <f>F19*G19</f>
        <v>0</v>
      </c>
    </row>
    <row r="20" spans="1:13" ht="25.5">
      <c r="A20" s="147">
        <v>9</v>
      </c>
      <c r="B20" s="155">
        <v>184215113</v>
      </c>
      <c r="C20" s="154"/>
      <c r="D20" s="150" t="s">
        <v>119</v>
      </c>
      <c r="E20" s="168" t="s">
        <v>15</v>
      </c>
      <c r="F20" s="165">
        <v>3</v>
      </c>
      <c r="G20" s="25"/>
      <c r="H20" s="152"/>
      <c r="I20" s="153">
        <f>F20*G20</f>
        <v>0</v>
      </c>
    </row>
    <row r="21" spans="1:13" ht="25.5">
      <c r="A21" s="147">
        <v>10</v>
      </c>
      <c r="B21" s="155">
        <v>184215133</v>
      </c>
      <c r="C21" s="215"/>
      <c r="D21" s="216" t="s">
        <v>92</v>
      </c>
      <c r="E21" s="217" t="s">
        <v>15</v>
      </c>
      <c r="F21" s="218">
        <v>71</v>
      </c>
      <c r="G21" s="25"/>
      <c r="H21" s="152"/>
      <c r="I21" s="153">
        <f t="shared" si="0"/>
        <v>0</v>
      </c>
      <c r="K21" s="4"/>
      <c r="L21" s="4"/>
      <c r="M21" s="99"/>
    </row>
    <row r="22" spans="1:13" ht="25.5">
      <c r="A22" s="147">
        <v>11</v>
      </c>
      <c r="B22" s="155">
        <v>184813121</v>
      </c>
      <c r="C22" s="215"/>
      <c r="D22" s="216" t="s">
        <v>136</v>
      </c>
      <c r="E22" s="217" t="s">
        <v>15</v>
      </c>
      <c r="F22" s="218">
        <v>74</v>
      </c>
      <c r="G22" s="25"/>
      <c r="H22" s="152"/>
      <c r="I22" s="153">
        <f t="shared" si="0"/>
        <v>0</v>
      </c>
      <c r="K22" s="4"/>
      <c r="L22" s="4"/>
      <c r="M22" s="99"/>
    </row>
    <row r="23" spans="1:13" ht="25.5">
      <c r="A23" s="147">
        <v>12</v>
      </c>
      <c r="B23" s="155">
        <v>184813161</v>
      </c>
      <c r="C23" s="154"/>
      <c r="D23" s="150" t="s">
        <v>96</v>
      </c>
      <c r="E23" s="168" t="s">
        <v>15</v>
      </c>
      <c r="F23" s="165">
        <v>74</v>
      </c>
      <c r="G23" s="25"/>
      <c r="H23" s="152"/>
      <c r="I23" s="153">
        <f t="shared" si="0"/>
        <v>0</v>
      </c>
      <c r="K23" s="4"/>
      <c r="L23" s="4"/>
    </row>
    <row r="24" spans="1:13" s="23" customFormat="1" ht="25.5">
      <c r="A24" s="147">
        <v>13</v>
      </c>
      <c r="B24" s="209">
        <v>184215412</v>
      </c>
      <c r="C24" s="209"/>
      <c r="D24" s="219" t="s">
        <v>90</v>
      </c>
      <c r="E24" s="212" t="s">
        <v>15</v>
      </c>
      <c r="F24" s="212">
        <v>74</v>
      </c>
      <c r="G24" s="98"/>
      <c r="H24" s="209"/>
      <c r="I24" s="153">
        <f t="shared" si="0"/>
        <v>0</v>
      </c>
    </row>
    <row r="25" spans="1:13" s="7" customFormat="1" ht="25.5">
      <c r="A25" s="147">
        <v>14</v>
      </c>
      <c r="B25" s="155">
        <v>185802114</v>
      </c>
      <c r="C25" s="154"/>
      <c r="D25" s="150" t="s">
        <v>95</v>
      </c>
      <c r="E25" s="165" t="s">
        <v>16</v>
      </c>
      <c r="F25" s="165">
        <v>7.4000000000000003E-3</v>
      </c>
      <c r="G25" s="25"/>
      <c r="H25" s="152"/>
      <c r="I25" s="153">
        <f t="shared" si="0"/>
        <v>0</v>
      </c>
      <c r="K25" s="5"/>
      <c r="L25" s="5"/>
    </row>
    <row r="26" spans="1:13" s="7" customFormat="1" ht="16.5">
      <c r="A26" s="147">
        <v>15</v>
      </c>
      <c r="B26" s="155">
        <v>185804311</v>
      </c>
      <c r="C26" s="154"/>
      <c r="D26" s="150" t="s">
        <v>117</v>
      </c>
      <c r="E26" s="165" t="s">
        <v>18</v>
      </c>
      <c r="F26" s="165">
        <v>1.65</v>
      </c>
      <c r="G26" s="25"/>
      <c r="H26" s="152"/>
      <c r="I26" s="153">
        <f t="shared" si="0"/>
        <v>0</v>
      </c>
      <c r="K26" s="5"/>
      <c r="L26" s="5"/>
    </row>
    <row r="27" spans="1:13" s="7" customFormat="1">
      <c r="A27" s="147"/>
      <c r="B27" s="155"/>
      <c r="C27" s="154"/>
      <c r="D27" s="220" t="s">
        <v>139</v>
      </c>
      <c r="E27" s="165"/>
      <c r="F27" s="165"/>
      <c r="G27" s="201"/>
      <c r="H27" s="152"/>
      <c r="I27" s="153"/>
      <c r="J27" s="169"/>
      <c r="L27" s="5"/>
      <c r="M27" s="5"/>
    </row>
    <row r="28" spans="1:13" s="7" customFormat="1" ht="25.5">
      <c r="A28" s="147">
        <v>16</v>
      </c>
      <c r="B28" s="155">
        <v>185851121</v>
      </c>
      <c r="C28" s="154"/>
      <c r="D28" s="150" t="s">
        <v>113</v>
      </c>
      <c r="E28" s="165" t="s">
        <v>18</v>
      </c>
      <c r="F28" s="165">
        <v>1.65</v>
      </c>
      <c r="G28" s="25"/>
      <c r="H28" s="152"/>
      <c r="I28" s="153">
        <f t="shared" si="0"/>
        <v>0</v>
      </c>
      <c r="K28" s="5"/>
      <c r="L28" s="5"/>
    </row>
    <row r="29" spans="1:13" s="7" customFormat="1" ht="25.5">
      <c r="A29" s="147">
        <v>17</v>
      </c>
      <c r="B29" s="155">
        <v>185851129</v>
      </c>
      <c r="C29" s="154"/>
      <c r="D29" s="150" t="s">
        <v>118</v>
      </c>
      <c r="E29" s="165" t="s">
        <v>18</v>
      </c>
      <c r="F29" s="165">
        <v>1.65</v>
      </c>
      <c r="G29" s="25"/>
      <c r="H29" s="152"/>
      <c r="I29" s="153">
        <f t="shared" si="0"/>
        <v>0</v>
      </c>
      <c r="K29" s="5"/>
      <c r="L29" s="5"/>
    </row>
    <row r="30" spans="1:13" s="7" customFormat="1" ht="16.5">
      <c r="A30" s="147">
        <v>15</v>
      </c>
      <c r="B30" s="155">
        <v>185804311</v>
      </c>
      <c r="C30" s="154"/>
      <c r="D30" s="150" t="s">
        <v>117</v>
      </c>
      <c r="E30" s="165" t="s">
        <v>18</v>
      </c>
      <c r="F30" s="165">
        <v>4.0999999999999996</v>
      </c>
      <c r="G30" s="25"/>
      <c r="H30" s="152"/>
      <c r="I30" s="153">
        <f t="shared" si="0"/>
        <v>0</v>
      </c>
      <c r="K30" s="5"/>
      <c r="L30" s="5"/>
    </row>
    <row r="31" spans="1:13" s="7" customFormat="1">
      <c r="A31" s="147"/>
      <c r="B31" s="155"/>
      <c r="C31" s="154"/>
      <c r="D31" s="220" t="s">
        <v>138</v>
      </c>
      <c r="E31" s="165"/>
      <c r="F31" s="165"/>
      <c r="G31" s="201"/>
      <c r="H31" s="152"/>
      <c r="I31" s="153"/>
      <c r="J31" s="169"/>
      <c r="L31" s="5"/>
      <c r="M31" s="5"/>
    </row>
    <row r="32" spans="1:13" s="7" customFormat="1" ht="25.5">
      <c r="A32" s="147">
        <v>16</v>
      </c>
      <c r="B32" s="155">
        <v>185851121</v>
      </c>
      <c r="C32" s="154"/>
      <c r="D32" s="150" t="s">
        <v>113</v>
      </c>
      <c r="E32" s="165" t="s">
        <v>18</v>
      </c>
      <c r="F32" s="165">
        <v>4.0999999999999996</v>
      </c>
      <c r="G32" s="25"/>
      <c r="H32" s="152"/>
      <c r="I32" s="153">
        <f t="shared" si="0"/>
        <v>0</v>
      </c>
      <c r="K32" s="5"/>
      <c r="L32" s="5"/>
    </row>
    <row r="33" spans="1:12" s="7" customFormat="1" ht="25.5">
      <c r="A33" s="147">
        <v>17</v>
      </c>
      <c r="B33" s="155">
        <v>185851129</v>
      </c>
      <c r="C33" s="154"/>
      <c r="D33" s="150" t="s">
        <v>118</v>
      </c>
      <c r="E33" s="165" t="s">
        <v>18</v>
      </c>
      <c r="F33" s="165">
        <v>4.0999999999999996</v>
      </c>
      <c r="G33" s="25"/>
      <c r="H33" s="152"/>
      <c r="I33" s="153">
        <f t="shared" si="0"/>
        <v>0</v>
      </c>
      <c r="K33" s="5"/>
      <c r="L33" s="5"/>
    </row>
    <row r="34" spans="1:12" s="7" customFormat="1">
      <c r="A34" s="147"/>
      <c r="B34" s="155"/>
      <c r="C34" s="154"/>
      <c r="D34" s="150" t="s">
        <v>76</v>
      </c>
      <c r="E34" s="165"/>
      <c r="F34" s="165"/>
      <c r="G34" s="25"/>
      <c r="H34" s="152"/>
      <c r="I34" s="153"/>
      <c r="K34" s="5"/>
      <c r="L34" s="5"/>
    </row>
    <row r="35" spans="1:12" s="101" customFormat="1" ht="25.5">
      <c r="A35" s="147">
        <v>18</v>
      </c>
      <c r="B35" s="155"/>
      <c r="C35" s="221"/>
      <c r="D35" s="222" t="s">
        <v>78</v>
      </c>
      <c r="E35" s="165" t="s">
        <v>15</v>
      </c>
      <c r="F35" s="165">
        <v>3</v>
      </c>
      <c r="G35" s="97"/>
      <c r="H35" s="152">
        <f>F35*G35</f>
        <v>0</v>
      </c>
      <c r="I35" s="223"/>
      <c r="J35" s="100"/>
      <c r="K35" s="100"/>
    </row>
    <row r="36" spans="1:12" s="101" customFormat="1" ht="25.5">
      <c r="A36" s="147">
        <v>19</v>
      </c>
      <c r="B36" s="155"/>
      <c r="C36" s="221"/>
      <c r="D36" s="222" t="s">
        <v>78</v>
      </c>
      <c r="E36" s="165" t="s">
        <v>15</v>
      </c>
      <c r="F36" s="165">
        <v>71</v>
      </c>
      <c r="G36" s="97"/>
      <c r="H36" s="152">
        <f>F36*G36</f>
        <v>0</v>
      </c>
      <c r="I36" s="223"/>
      <c r="J36" s="100"/>
      <c r="K36" s="100"/>
    </row>
    <row r="37" spans="1:12" s="101" customFormat="1" ht="25.5">
      <c r="A37" s="147">
        <v>20</v>
      </c>
      <c r="B37" s="155"/>
      <c r="C37" s="221"/>
      <c r="D37" s="222" t="s">
        <v>116</v>
      </c>
      <c r="E37" s="165" t="s">
        <v>120</v>
      </c>
      <c r="F37" s="165">
        <v>74</v>
      </c>
      <c r="G37" s="97"/>
      <c r="H37" s="152">
        <f>F37*G37</f>
        <v>0</v>
      </c>
      <c r="I37" s="223"/>
      <c r="J37" s="100"/>
      <c r="K37" s="100"/>
    </row>
    <row r="38" spans="1:12" s="101" customFormat="1">
      <c r="A38" s="147">
        <v>21</v>
      </c>
      <c r="B38" s="155"/>
      <c r="C38" s="221"/>
      <c r="D38" s="222" t="s">
        <v>93</v>
      </c>
      <c r="E38" s="165" t="s">
        <v>15</v>
      </c>
      <c r="F38" s="165">
        <v>74</v>
      </c>
      <c r="G38" s="97"/>
      <c r="H38" s="152">
        <f t="shared" ref="H38:H39" si="3">F38*G38</f>
        <v>0</v>
      </c>
      <c r="I38" s="223"/>
      <c r="J38" s="100"/>
      <c r="K38" s="100"/>
    </row>
    <row r="39" spans="1:12" s="101" customFormat="1" ht="25.5">
      <c r="A39" s="147">
        <v>22</v>
      </c>
      <c r="B39" s="155"/>
      <c r="C39" s="221"/>
      <c r="D39" s="222" t="s">
        <v>137</v>
      </c>
      <c r="E39" s="165" t="s">
        <v>15</v>
      </c>
      <c r="F39" s="165">
        <v>74</v>
      </c>
      <c r="G39" s="97"/>
      <c r="H39" s="152">
        <f t="shared" si="3"/>
        <v>0</v>
      </c>
      <c r="I39" s="223"/>
      <c r="J39" s="100"/>
      <c r="K39" s="100"/>
    </row>
    <row r="40" spans="1:12" s="7" customFormat="1">
      <c r="A40" s="147">
        <v>23</v>
      </c>
      <c r="B40" s="155"/>
      <c r="C40" s="215"/>
      <c r="D40" s="150" t="s">
        <v>114</v>
      </c>
      <c r="E40" s="165" t="s">
        <v>15</v>
      </c>
      <c r="F40" s="165">
        <f>30+300+410</f>
        <v>740</v>
      </c>
      <c r="G40" s="97"/>
      <c r="H40" s="152">
        <f>F40*G40</f>
        <v>0</v>
      </c>
      <c r="I40" s="153"/>
    </row>
    <row r="41" spans="1:12" s="7" customFormat="1" ht="15" customHeight="1">
      <c r="A41" s="147">
        <v>24</v>
      </c>
      <c r="B41" s="155"/>
      <c r="C41" s="215"/>
      <c r="D41" s="150" t="s">
        <v>121</v>
      </c>
      <c r="E41" s="165" t="s">
        <v>18</v>
      </c>
      <c r="F41" s="165">
        <v>7.5</v>
      </c>
      <c r="G41" s="97"/>
      <c r="H41" s="152">
        <f>F41*G41</f>
        <v>0</v>
      </c>
      <c r="I41" s="153"/>
    </row>
    <row r="42" spans="1:12" s="7" customFormat="1" ht="16.5">
      <c r="A42" s="147">
        <v>25</v>
      </c>
      <c r="B42" s="155"/>
      <c r="C42" s="154"/>
      <c r="D42" s="150" t="s">
        <v>122</v>
      </c>
      <c r="E42" s="151" t="s">
        <v>18</v>
      </c>
      <c r="F42" s="165">
        <v>23</v>
      </c>
      <c r="G42" s="25"/>
      <c r="H42" s="152">
        <f>F42*G42</f>
        <v>0</v>
      </c>
      <c r="I42" s="153"/>
    </row>
    <row r="43" spans="1:12" s="7" customFormat="1">
      <c r="A43" s="147"/>
      <c r="B43" s="155"/>
      <c r="C43" s="154"/>
      <c r="D43" s="150"/>
      <c r="E43" s="151"/>
      <c r="F43" s="165"/>
      <c r="G43" s="25"/>
      <c r="H43" s="152"/>
      <c r="I43" s="153"/>
    </row>
    <row r="44" spans="1:12" s="6" customFormat="1" ht="15" customHeight="1">
      <c r="A44" s="147"/>
      <c r="B44" s="155"/>
      <c r="C44" s="224" t="s">
        <v>129</v>
      </c>
      <c r="D44" s="225"/>
      <c r="E44" s="226"/>
      <c r="F44" s="227"/>
      <c r="G44" s="199"/>
      <c r="H44" s="152"/>
      <c r="I44" s="153"/>
      <c r="L44"/>
    </row>
    <row r="45" spans="1:12" s="6" customFormat="1" ht="15" customHeight="1">
      <c r="A45" s="147">
        <v>26</v>
      </c>
      <c r="B45" s="155"/>
      <c r="C45" s="228" t="s">
        <v>124</v>
      </c>
      <c r="D45" s="229" t="s">
        <v>123</v>
      </c>
      <c r="E45" s="230" t="s">
        <v>15</v>
      </c>
      <c r="F45" s="231">
        <v>3</v>
      </c>
      <c r="G45" s="199"/>
      <c r="H45" s="152">
        <f t="shared" ref="H45:H53" si="4">F45*G45</f>
        <v>0</v>
      </c>
      <c r="I45" s="153"/>
      <c r="L45"/>
    </row>
    <row r="46" spans="1:12" s="6" customFormat="1" ht="15" customHeight="1">
      <c r="A46" s="147"/>
      <c r="B46" s="155"/>
      <c r="C46" s="224" t="s">
        <v>125</v>
      </c>
      <c r="D46" s="225"/>
      <c r="E46" s="226"/>
      <c r="F46" s="227"/>
      <c r="G46" s="199"/>
      <c r="H46" s="152"/>
      <c r="I46" s="153"/>
      <c r="L46"/>
    </row>
    <row r="47" spans="1:12" s="6" customFormat="1" ht="15" customHeight="1">
      <c r="A47" s="147">
        <v>27</v>
      </c>
      <c r="B47" s="155"/>
      <c r="C47" s="228" t="s">
        <v>130</v>
      </c>
      <c r="D47" s="232" t="s">
        <v>126</v>
      </c>
      <c r="E47" s="230" t="s">
        <v>15</v>
      </c>
      <c r="F47" s="233">
        <v>6</v>
      </c>
      <c r="G47" s="199"/>
      <c r="H47" s="152">
        <f t="shared" si="4"/>
        <v>0</v>
      </c>
      <c r="I47" s="153"/>
      <c r="L47"/>
    </row>
    <row r="48" spans="1:12" s="6" customFormat="1" ht="15" customHeight="1">
      <c r="A48" s="147">
        <v>28</v>
      </c>
      <c r="B48" s="155"/>
      <c r="C48" s="228" t="s">
        <v>131</v>
      </c>
      <c r="D48" s="232" t="s">
        <v>127</v>
      </c>
      <c r="E48" s="230" t="s">
        <v>15</v>
      </c>
      <c r="F48" s="233">
        <v>6</v>
      </c>
      <c r="G48" s="199"/>
      <c r="H48" s="152">
        <f t="shared" si="4"/>
        <v>0</v>
      </c>
      <c r="I48" s="153"/>
      <c r="L48"/>
    </row>
    <row r="49" spans="1:16" s="6" customFormat="1" ht="15" customHeight="1">
      <c r="A49" s="147">
        <v>29</v>
      </c>
      <c r="B49" s="155"/>
      <c r="C49" s="228" t="s">
        <v>132</v>
      </c>
      <c r="D49" s="232" t="s">
        <v>128</v>
      </c>
      <c r="E49" s="230" t="s">
        <v>15</v>
      </c>
      <c r="F49" s="233">
        <v>18</v>
      </c>
      <c r="G49" s="199"/>
      <c r="H49" s="152">
        <f t="shared" si="4"/>
        <v>0</v>
      </c>
      <c r="I49" s="153"/>
      <c r="L49"/>
    </row>
    <row r="50" spans="1:16" s="6" customFormat="1" ht="15" customHeight="1">
      <c r="A50" s="147"/>
      <c r="B50" s="155"/>
      <c r="C50" s="224" t="s">
        <v>133</v>
      </c>
      <c r="D50" s="225"/>
      <c r="E50" s="226"/>
      <c r="F50" s="227"/>
      <c r="G50" s="199"/>
      <c r="H50" s="152"/>
      <c r="I50" s="153"/>
      <c r="L50"/>
    </row>
    <row r="51" spans="1:16" s="6" customFormat="1" ht="15" customHeight="1">
      <c r="A51" s="147">
        <v>30</v>
      </c>
      <c r="B51" s="155"/>
      <c r="C51" s="228" t="s">
        <v>135</v>
      </c>
      <c r="D51" s="232" t="s">
        <v>134</v>
      </c>
      <c r="E51" s="230" t="s">
        <v>15</v>
      </c>
      <c r="F51" s="234">
        <v>15</v>
      </c>
      <c r="G51" s="199"/>
      <c r="H51" s="152">
        <f t="shared" si="4"/>
        <v>0</v>
      </c>
      <c r="I51" s="153"/>
      <c r="L51"/>
    </row>
    <row r="52" spans="1:16" s="6" customFormat="1" ht="15" customHeight="1">
      <c r="A52" s="147">
        <v>31</v>
      </c>
      <c r="B52" s="155"/>
      <c r="C52" s="228" t="s">
        <v>131</v>
      </c>
      <c r="D52" s="232" t="s">
        <v>127</v>
      </c>
      <c r="E52" s="230" t="s">
        <v>15</v>
      </c>
      <c r="F52" s="233">
        <v>11</v>
      </c>
      <c r="G52" s="199"/>
      <c r="H52" s="152">
        <f t="shared" si="4"/>
        <v>0</v>
      </c>
      <c r="I52" s="153"/>
      <c r="L52"/>
    </row>
    <row r="53" spans="1:16" s="6" customFormat="1" ht="15" customHeight="1">
      <c r="A53" s="147">
        <v>32</v>
      </c>
      <c r="B53" s="155"/>
      <c r="C53" s="228" t="s">
        <v>132</v>
      </c>
      <c r="D53" s="232" t="s">
        <v>128</v>
      </c>
      <c r="E53" s="230" t="s">
        <v>15</v>
      </c>
      <c r="F53" s="233">
        <v>15</v>
      </c>
      <c r="G53" s="199"/>
      <c r="H53" s="152">
        <f t="shared" si="4"/>
        <v>0</v>
      </c>
      <c r="I53" s="153"/>
      <c r="L53"/>
    </row>
    <row r="54" spans="1:16" s="7" customFormat="1" ht="15" customHeight="1">
      <c r="A54" s="147"/>
      <c r="B54" s="155"/>
      <c r="C54" s="233"/>
      <c r="D54" s="235"/>
      <c r="E54" s="230"/>
      <c r="F54" s="209"/>
      <c r="G54" s="97"/>
      <c r="H54" s="152"/>
      <c r="I54" s="153"/>
    </row>
    <row r="55" spans="1:16" s="7" customFormat="1" ht="15" customHeight="1">
      <c r="A55" s="147">
        <v>33</v>
      </c>
      <c r="B55" s="155"/>
      <c r="C55" s="233"/>
      <c r="D55" s="157" t="s">
        <v>86</v>
      </c>
      <c r="E55" s="166" t="s">
        <v>87</v>
      </c>
      <c r="F55" s="166">
        <v>70</v>
      </c>
      <c r="G55" s="199"/>
      <c r="H55" s="152">
        <f t="shared" ref="H55" si="5">F55*G55</f>
        <v>0</v>
      </c>
      <c r="I55" s="153"/>
    </row>
    <row r="56" spans="1:16">
      <c r="A56" s="147"/>
      <c r="B56" s="236"/>
      <c r="C56" s="215"/>
      <c r="D56" s="237"/>
      <c r="E56" s="165"/>
      <c r="F56" s="165"/>
      <c r="G56" s="25"/>
      <c r="H56" s="152"/>
      <c r="I56" s="153"/>
      <c r="J56" s="169"/>
    </row>
    <row r="57" spans="1:16" s="7" customFormat="1" ht="26.25" thickBot="1">
      <c r="A57" s="238">
        <v>34</v>
      </c>
      <c r="B57" s="172">
        <v>998231311</v>
      </c>
      <c r="C57" s="173"/>
      <c r="D57" s="174" t="s">
        <v>97</v>
      </c>
      <c r="E57" s="175" t="s">
        <v>16</v>
      </c>
      <c r="F57" s="175">
        <v>75</v>
      </c>
      <c r="G57" s="202"/>
      <c r="H57" s="177"/>
      <c r="I57" s="178">
        <f>F57*G57</f>
        <v>0</v>
      </c>
    </row>
    <row r="58" spans="1:16" s="1" customFormat="1" ht="15.75" thickBot="1">
      <c r="A58" s="239"/>
      <c r="B58" s="240"/>
      <c r="C58" s="241"/>
      <c r="D58" s="242" t="s">
        <v>9</v>
      </c>
      <c r="E58" s="243"/>
      <c r="F58" s="244"/>
      <c r="G58" s="245"/>
      <c r="H58" s="246" t="s">
        <v>11</v>
      </c>
      <c r="I58" s="246" t="s">
        <v>12</v>
      </c>
    </row>
    <row r="59" spans="1:16" s="1" customFormat="1" ht="15.75" thickBot="1">
      <c r="A59" s="187"/>
      <c r="B59" s="188"/>
      <c r="C59" s="189"/>
      <c r="D59" s="190" t="s">
        <v>13</v>
      </c>
      <c r="E59" s="183"/>
      <c r="F59" s="183"/>
      <c r="G59" s="191"/>
      <c r="H59" s="192">
        <f>SUM(H10:H57)</f>
        <v>0</v>
      </c>
      <c r="I59" s="192">
        <f>SUM(I10:I57)</f>
        <v>0</v>
      </c>
    </row>
    <row r="60" spans="1:16" s="1" customFormat="1" ht="15.75" thickBot="1">
      <c r="A60" s="187"/>
      <c r="B60" s="188"/>
      <c r="C60" s="189"/>
      <c r="D60" s="190" t="s">
        <v>20</v>
      </c>
      <c r="E60" s="183"/>
      <c r="F60" s="183"/>
      <c r="G60" s="193"/>
      <c r="H60" s="194"/>
      <c r="I60" s="195">
        <f>SUM(H59:I59)</f>
        <v>0</v>
      </c>
      <c r="K60" s="24"/>
    </row>
    <row r="61" spans="1:16" s="1" customFormat="1" ht="15.75" thickBot="1">
      <c r="A61" s="187"/>
      <c r="B61" s="188"/>
      <c r="C61" s="189"/>
      <c r="D61" s="190" t="s">
        <v>80</v>
      </c>
      <c r="E61" s="183"/>
      <c r="F61" s="183"/>
      <c r="G61" s="193"/>
      <c r="H61" s="194"/>
      <c r="I61" s="195">
        <f>I60*0.21</f>
        <v>0</v>
      </c>
      <c r="K61" s="24"/>
    </row>
    <row r="62" spans="1:16" s="1" customFormat="1" ht="15.75" thickBot="1">
      <c r="A62" s="187"/>
      <c r="B62" s="188"/>
      <c r="C62" s="189"/>
      <c r="D62" s="190" t="s">
        <v>81</v>
      </c>
      <c r="E62" s="183"/>
      <c r="F62" s="183"/>
      <c r="G62" s="193"/>
      <c r="H62" s="194"/>
      <c r="I62" s="195">
        <f>I60+I61</f>
        <v>0</v>
      </c>
      <c r="K62" s="24"/>
    </row>
    <row r="63" spans="1:16" s="1" customFormat="1" ht="15.75">
      <c r="A63"/>
      <c r="B63" s="135"/>
      <c r="C63" s="136"/>
      <c r="D63" s="137"/>
      <c r="E63" s="3"/>
      <c r="F63" s="3"/>
      <c r="G63" s="138"/>
      <c r="H63" s="139"/>
      <c r="I63" s="139"/>
      <c r="K63" s="24"/>
    </row>
    <row r="64" spans="1:16" s="16" customFormat="1" ht="15.75">
      <c r="A64" s="87"/>
      <c r="B64" s="247"/>
      <c r="C64" s="248"/>
      <c r="D64" s="137"/>
      <c r="E64" s="3"/>
      <c r="F64" s="3"/>
      <c r="G64" s="249"/>
      <c r="H64" s="14"/>
      <c r="I64" s="14"/>
      <c r="J64" s="15"/>
      <c r="K64" s="24"/>
      <c r="L64" s="1"/>
      <c r="M64" s="1"/>
      <c r="N64" s="1"/>
      <c r="O64" s="1"/>
      <c r="P64" s="1"/>
    </row>
    <row r="65" spans="1:16" s="16" customFormat="1" ht="15.75">
      <c r="A65" s="87"/>
      <c r="B65" s="247"/>
      <c r="C65" s="248"/>
      <c r="D65" s="137"/>
      <c r="E65" s="3"/>
      <c r="F65" s="3"/>
      <c r="G65" s="249"/>
      <c r="H65" s="14"/>
      <c r="I65" s="14"/>
      <c r="J65" s="15"/>
      <c r="K65" s="24"/>
      <c r="L65" s="1"/>
      <c r="M65" s="1"/>
      <c r="N65" s="1"/>
      <c r="O65" s="1"/>
      <c r="P65" s="1"/>
    </row>
    <row r="66" spans="1:16" s="16" customFormat="1" ht="15.75">
      <c r="A66" s="87"/>
      <c r="B66" s="17"/>
      <c r="C66" s="250"/>
      <c r="D66" s="251"/>
      <c r="E66" s="252"/>
      <c r="F66" s="252"/>
      <c r="G66" s="253"/>
      <c r="H66" s="14"/>
      <c r="I66" s="14"/>
      <c r="J66" s="15"/>
      <c r="K66" s="102"/>
    </row>
    <row r="67" spans="1:16" s="16" customFormat="1" ht="15.75">
      <c r="A67" s="87"/>
      <c r="B67" s="247"/>
      <c r="C67" s="248"/>
      <c r="D67" s="137"/>
      <c r="E67" s="3"/>
      <c r="F67" s="3"/>
      <c r="G67" s="249"/>
      <c r="H67" s="14"/>
      <c r="I67" s="14"/>
      <c r="J67" s="15"/>
      <c r="K67" s="102"/>
    </row>
    <row r="68" spans="1:16" s="16" customFormat="1" ht="15.75">
      <c r="A68" s="87"/>
      <c r="B68" s="17"/>
      <c r="C68" s="18"/>
      <c r="D68" s="19"/>
      <c r="E68" s="3"/>
      <c r="F68" s="3"/>
      <c r="G68" s="13"/>
      <c r="H68" s="14"/>
      <c r="I68" s="14"/>
      <c r="J68" s="15"/>
      <c r="K68" s="102"/>
    </row>
    <row r="69" spans="1:16" s="16" customFormat="1" ht="15.75">
      <c r="A69" s="87"/>
      <c r="B69" s="17"/>
      <c r="C69" s="18"/>
      <c r="D69" s="19"/>
      <c r="E69" s="3"/>
      <c r="F69" s="3"/>
      <c r="G69" s="13"/>
      <c r="H69" s="14"/>
      <c r="I69" s="14"/>
      <c r="J69" s="15"/>
      <c r="K69" s="102"/>
    </row>
    <row r="70" spans="1:16" s="16" customFormat="1" ht="15.75">
      <c r="A70" s="87"/>
      <c r="B70" s="17"/>
      <c r="C70" s="18"/>
      <c r="D70" s="19"/>
      <c r="E70" s="3"/>
      <c r="F70" s="3"/>
      <c r="G70" s="13"/>
      <c r="H70" s="14"/>
      <c r="I70" s="14"/>
      <c r="J70" s="15"/>
      <c r="K70" s="102"/>
    </row>
    <row r="71" spans="1:16" s="16" customFormat="1" ht="15.75">
      <c r="A71" s="87"/>
      <c r="B71" s="17"/>
      <c r="C71" s="18"/>
      <c r="D71" s="19"/>
      <c r="E71" s="3"/>
      <c r="F71" s="3"/>
      <c r="G71" s="13"/>
      <c r="H71" s="14"/>
      <c r="I71" s="14"/>
      <c r="J71" s="15"/>
      <c r="K71" s="102"/>
    </row>
    <row r="72" spans="1:16" s="16" customFormat="1" ht="15.75">
      <c r="A72" s="87"/>
      <c r="B72" s="17"/>
      <c r="C72" s="18"/>
      <c r="D72" s="19"/>
      <c r="E72" s="3"/>
      <c r="F72" s="3"/>
      <c r="G72" s="13"/>
      <c r="H72" s="14"/>
      <c r="I72" s="14"/>
      <c r="J72" s="15"/>
      <c r="K72" s="102"/>
    </row>
    <row r="73" spans="1:16" s="6" customFormat="1" ht="15.75">
      <c r="A73" s="20"/>
      <c r="B73" s="20"/>
      <c r="C73" s="20"/>
      <c r="D73" s="21"/>
      <c r="E73" s="20"/>
      <c r="F73" s="20"/>
      <c r="G73" s="20"/>
      <c r="K73" s="102"/>
      <c r="L73" s="16"/>
      <c r="M73" s="16"/>
      <c r="N73" s="16"/>
      <c r="O73" s="16"/>
      <c r="P73" s="16"/>
    </row>
    <row r="74" spans="1:16" s="6" customFormat="1" ht="15.75">
      <c r="A74" s="88"/>
      <c r="B74" s="20"/>
      <c r="C74" s="20"/>
      <c r="D74" s="20"/>
      <c r="E74" s="20"/>
      <c r="G74" s="20"/>
      <c r="K74" s="102"/>
      <c r="L74" s="16"/>
      <c r="M74" s="16"/>
      <c r="N74" s="16"/>
      <c r="O74" s="16"/>
      <c r="P74" s="16"/>
    </row>
    <row r="75" spans="1:16" s="6" customFormat="1" hidden="1">
      <c r="A75" s="20"/>
      <c r="B75" s="20"/>
      <c r="C75" s="20"/>
      <c r="D75" s="20"/>
      <c r="E75" s="20"/>
      <c r="G75" s="20"/>
    </row>
    <row r="76" spans="1:16" s="6" customFormat="1">
      <c r="A76" s="20"/>
      <c r="B76" s="22"/>
      <c r="C76" s="20"/>
      <c r="D76" s="20"/>
      <c r="E76" s="20"/>
      <c r="G76" s="20"/>
    </row>
    <row r="77" spans="1:16" s="6" customFormat="1" ht="15" customHeight="1">
      <c r="A77" s="20"/>
      <c r="B77" s="22"/>
      <c r="C77" s="20"/>
      <c r="D77" s="20"/>
      <c r="E77" s="20"/>
      <c r="G77" s="20"/>
    </row>
    <row r="78" spans="1:16" s="6" customFormat="1">
      <c r="A78" s="20"/>
      <c r="B78" s="22"/>
      <c r="C78" s="20"/>
      <c r="D78" s="20"/>
      <c r="E78" s="20"/>
      <c r="G78" s="20"/>
    </row>
    <row r="79" spans="1:16" s="6" customFormat="1">
      <c r="A79" s="20"/>
      <c r="B79" s="22"/>
      <c r="C79" s="20"/>
      <c r="D79" s="20"/>
      <c r="E79" s="20"/>
      <c r="G79" s="20"/>
    </row>
    <row r="80" spans="1:16" s="6" customFormat="1">
      <c r="A80" s="20"/>
      <c r="B80" s="22"/>
      <c r="C80" s="20"/>
      <c r="D80" s="20"/>
      <c r="E80" s="20"/>
      <c r="G80" s="20"/>
    </row>
    <row r="81" spans="1:7" s="6" customFormat="1">
      <c r="A81" s="20"/>
      <c r="B81" s="22"/>
      <c r="C81" s="22"/>
      <c r="D81" s="22"/>
      <c r="E81" s="20"/>
      <c r="G81" s="20"/>
    </row>
    <row r="82" spans="1:7" s="6" customFormat="1">
      <c r="A82" s="88"/>
      <c r="B82" s="22"/>
      <c r="C82" s="22"/>
      <c r="D82" s="22"/>
      <c r="E82" s="20"/>
      <c r="G82" s="20"/>
    </row>
  </sheetData>
  <sheetProtection algorithmName="SHA-512" hashValue="wcoiUYE6UuBJNYSdwyI3pNgET8BXwvUMKEEHi9U4h56lR/DSF1bwlieaiITW2IXFXiDgfI/9eHYvOb2vIERnpw==" saltValue="f8FdRhbzhZJtQQmLJOejLA==" spinCount="100000" sheet="1" objects="1" scenarios="1"/>
  <mergeCells count="10">
    <mergeCell ref="A5:A7"/>
    <mergeCell ref="B5:B7"/>
    <mergeCell ref="C5:C7"/>
    <mergeCell ref="D5:D7"/>
    <mergeCell ref="E5:E7"/>
    <mergeCell ref="C3:I3"/>
    <mergeCell ref="F4:I4"/>
    <mergeCell ref="F5:F7"/>
    <mergeCell ref="G5:G7"/>
    <mergeCell ref="H5:I6"/>
  </mergeCells>
  <pageMargins left="0.25" right="0.25" top="0.75" bottom="0.75" header="0.3" footer="0.3"/>
  <pageSetup paperSize="9" scale="80" orientation="portrait" horizontalDpi="3600" verticalDpi="3600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0E385-9726-4D8B-A26A-B4C9AC8A2BA2}">
  <dimension ref="A1:S120"/>
  <sheetViews>
    <sheetView zoomScaleNormal="100" workbookViewId="0">
      <selection activeCell="I28" sqref="I28"/>
    </sheetView>
  </sheetViews>
  <sheetFormatPr defaultColWidth="9.140625" defaultRowHeight="15"/>
  <cols>
    <col min="1" max="1" width="5.85546875" customWidth="1"/>
    <col min="2" max="2" width="10.85546875" customWidth="1"/>
    <col min="3" max="3" width="11.140625" customWidth="1"/>
    <col min="4" max="4" width="42.85546875" customWidth="1"/>
    <col min="5" max="5" width="5.7109375" customWidth="1"/>
    <col min="6" max="6" width="7" customWidth="1"/>
    <col min="7" max="7" width="8.5703125" customWidth="1"/>
    <col min="8" max="8" width="9.42578125" style="107" customWidth="1"/>
    <col min="9" max="9" width="13" customWidth="1"/>
    <col min="10" max="10" width="14.140625" customWidth="1"/>
    <col min="11" max="11" width="8" customWidth="1"/>
    <col min="12" max="12" width="13.85546875" customWidth="1"/>
    <col min="13" max="13" width="14.42578125" customWidth="1"/>
    <col min="14" max="14" width="10.7109375" customWidth="1"/>
  </cols>
  <sheetData>
    <row r="1" spans="1:19" ht="15" customHeight="1">
      <c r="A1" s="203"/>
      <c r="B1" s="203"/>
      <c r="G1" s="122"/>
      <c r="H1" s="204"/>
      <c r="I1" s="122"/>
      <c r="J1" s="122"/>
      <c r="L1" s="103"/>
      <c r="N1" s="103"/>
    </row>
    <row r="2" spans="1:19">
      <c r="A2" s="123" t="s">
        <v>14</v>
      </c>
      <c r="C2" s="124" t="s">
        <v>99</v>
      </c>
    </row>
    <row r="3" spans="1:19" ht="25.9" customHeight="1">
      <c r="A3" s="123" t="s">
        <v>0</v>
      </c>
      <c r="C3" s="324" t="s">
        <v>195</v>
      </c>
      <c r="D3" s="324"/>
      <c r="E3" s="324"/>
      <c r="F3" s="324"/>
      <c r="G3" s="324"/>
      <c r="H3" s="324"/>
      <c r="I3" s="324"/>
      <c r="J3" s="324"/>
      <c r="M3" s="103"/>
      <c r="N3" s="103"/>
      <c r="O3" s="103"/>
      <c r="P3" s="103"/>
      <c r="Q3" s="103"/>
      <c r="R3" s="103"/>
      <c r="S3" s="103"/>
    </row>
    <row r="4" spans="1:19" ht="15.75" thickBot="1">
      <c r="G4" s="325"/>
      <c r="H4" s="325"/>
      <c r="I4" s="325"/>
      <c r="J4" s="325"/>
    </row>
    <row r="5" spans="1:19" s="1" customFormat="1" ht="13.5" customHeight="1">
      <c r="A5" s="326" t="s">
        <v>2</v>
      </c>
      <c r="B5" s="329" t="s">
        <v>3</v>
      </c>
      <c r="C5" s="329"/>
      <c r="D5" s="329" t="s">
        <v>4</v>
      </c>
      <c r="E5" s="329" t="s">
        <v>5</v>
      </c>
      <c r="F5" s="329" t="s">
        <v>103</v>
      </c>
      <c r="G5" s="329" t="s">
        <v>1</v>
      </c>
      <c r="H5" s="332" t="s">
        <v>10</v>
      </c>
      <c r="I5" s="335" t="s">
        <v>6</v>
      </c>
      <c r="J5" s="336"/>
    </row>
    <row r="6" spans="1:19" s="1" customFormat="1" ht="12" customHeight="1">
      <c r="A6" s="327"/>
      <c r="B6" s="330"/>
      <c r="C6" s="330"/>
      <c r="D6" s="330"/>
      <c r="E6" s="330"/>
      <c r="F6" s="330"/>
      <c r="G6" s="330"/>
      <c r="H6" s="333"/>
      <c r="I6" s="337"/>
      <c r="J6" s="338"/>
      <c r="O6" s="103"/>
      <c r="P6" s="103"/>
    </row>
    <row r="7" spans="1:19" s="1" customFormat="1" ht="12.75">
      <c r="A7" s="328"/>
      <c r="B7" s="331"/>
      <c r="C7" s="331"/>
      <c r="D7" s="331"/>
      <c r="E7" s="331"/>
      <c r="F7" s="331"/>
      <c r="G7" s="331"/>
      <c r="H7" s="334"/>
      <c r="I7" s="125" t="s">
        <v>7</v>
      </c>
      <c r="J7" s="126" t="s">
        <v>8</v>
      </c>
    </row>
    <row r="8" spans="1:19" s="2" customFormat="1" ht="13.5" thickBot="1">
      <c r="A8" s="127">
        <v>1</v>
      </c>
      <c r="B8" s="128">
        <v>2</v>
      </c>
      <c r="C8" s="129">
        <v>3</v>
      </c>
      <c r="D8" s="129">
        <v>4</v>
      </c>
      <c r="E8" s="130">
        <v>5</v>
      </c>
      <c r="F8" s="130">
        <v>6</v>
      </c>
      <c r="G8" s="130">
        <v>7</v>
      </c>
      <c r="H8" s="131">
        <v>8</v>
      </c>
      <c r="I8" s="132">
        <v>9</v>
      </c>
      <c r="J8" s="133">
        <v>10</v>
      </c>
    </row>
    <row r="9" spans="1:19" s="1" customFormat="1" ht="16.5" thickBot="1">
      <c r="A9" s="134"/>
      <c r="B9" s="135"/>
      <c r="C9" s="136"/>
      <c r="D9" s="137"/>
      <c r="E9" s="3"/>
      <c r="F9" s="3"/>
      <c r="G9" s="3"/>
      <c r="H9" s="138"/>
      <c r="I9" s="139"/>
      <c r="J9" s="139"/>
    </row>
    <row r="10" spans="1:19">
      <c r="A10" s="205"/>
      <c r="B10" s="206"/>
      <c r="C10" s="142" t="s">
        <v>79</v>
      </c>
      <c r="D10" s="207" t="s">
        <v>17</v>
      </c>
      <c r="E10" s="144"/>
      <c r="F10" s="144"/>
      <c r="G10" s="144"/>
      <c r="H10" s="145"/>
      <c r="I10" s="145"/>
      <c r="J10" s="146"/>
    </row>
    <row r="11" spans="1:19" s="112" customFormat="1" ht="12.75">
      <c r="A11" s="254"/>
      <c r="B11" s="255"/>
      <c r="C11" s="256">
        <v>1</v>
      </c>
      <c r="D11" s="257" t="s">
        <v>100</v>
      </c>
      <c r="E11" s="258"/>
      <c r="F11" s="258"/>
      <c r="G11" s="255"/>
      <c r="H11" s="111"/>
      <c r="I11" s="255"/>
      <c r="J11" s="259"/>
    </row>
    <row r="12" spans="1:19" ht="25.5">
      <c r="A12" s="147">
        <v>1</v>
      </c>
      <c r="B12" s="155">
        <v>185804213</v>
      </c>
      <c r="C12" s="154"/>
      <c r="D12" s="150" t="s">
        <v>106</v>
      </c>
      <c r="E12" s="168" t="s">
        <v>105</v>
      </c>
      <c r="F12" s="168">
        <v>5</v>
      </c>
      <c r="G12" s="165">
        <v>74</v>
      </c>
      <c r="H12" s="25"/>
      <c r="I12" s="152"/>
      <c r="J12" s="153">
        <f t="shared" ref="J12:J19" si="0">F12*G12*H12</f>
        <v>0</v>
      </c>
    </row>
    <row r="13" spans="1:19">
      <c r="A13" s="147">
        <v>2</v>
      </c>
      <c r="B13" s="155">
        <v>184911111</v>
      </c>
      <c r="C13" s="154"/>
      <c r="D13" s="150" t="s">
        <v>104</v>
      </c>
      <c r="E13" s="168" t="s">
        <v>15</v>
      </c>
      <c r="F13" s="168">
        <v>1</v>
      </c>
      <c r="G13" s="165">
        <v>20</v>
      </c>
      <c r="H13" s="25"/>
      <c r="I13" s="152"/>
      <c r="J13" s="153">
        <f>F13*G13*H13</f>
        <v>0</v>
      </c>
    </row>
    <row r="14" spans="1:19">
      <c r="A14" s="147"/>
      <c r="B14" s="155"/>
      <c r="C14" s="215"/>
      <c r="D14" s="167" t="s">
        <v>101</v>
      </c>
      <c r="E14" s="217"/>
      <c r="F14" s="217"/>
      <c r="G14" s="218"/>
      <c r="H14" s="25"/>
      <c r="I14" s="152"/>
      <c r="J14" s="153"/>
      <c r="L14" s="4"/>
      <c r="M14" s="4"/>
      <c r="N14" s="99"/>
    </row>
    <row r="15" spans="1:19" ht="25.5">
      <c r="A15" s="147">
        <v>3</v>
      </c>
      <c r="B15" s="155">
        <v>184813121</v>
      </c>
      <c r="C15" s="215"/>
      <c r="D15" s="216" t="s">
        <v>136</v>
      </c>
      <c r="E15" s="217" t="s">
        <v>15</v>
      </c>
      <c r="F15" s="218">
        <v>1</v>
      </c>
      <c r="G15" s="218">
        <v>20</v>
      </c>
      <c r="H15" s="25"/>
      <c r="I15" s="152"/>
      <c r="J15" s="153">
        <f t="shared" si="0"/>
        <v>0</v>
      </c>
      <c r="L15" s="4"/>
      <c r="M15" s="4"/>
      <c r="N15" s="99"/>
    </row>
    <row r="16" spans="1:19">
      <c r="A16" s="147"/>
      <c r="B16" s="155"/>
      <c r="C16" s="215"/>
      <c r="D16" s="167" t="s">
        <v>101</v>
      </c>
      <c r="E16" s="217"/>
      <c r="F16" s="217"/>
      <c r="G16" s="218"/>
      <c r="H16" s="25"/>
      <c r="I16" s="152"/>
      <c r="J16" s="153"/>
      <c r="L16" s="4"/>
      <c r="M16" s="4"/>
      <c r="N16" s="99"/>
    </row>
    <row r="17" spans="1:14" ht="25.5">
      <c r="A17" s="147">
        <v>4</v>
      </c>
      <c r="B17" s="155">
        <v>184813161</v>
      </c>
      <c r="C17" s="154"/>
      <c r="D17" s="150" t="s">
        <v>96</v>
      </c>
      <c r="E17" s="168" t="s">
        <v>15</v>
      </c>
      <c r="F17" s="168">
        <v>1</v>
      </c>
      <c r="G17" s="165">
        <v>20</v>
      </c>
      <c r="H17" s="25"/>
      <c r="I17" s="152"/>
      <c r="J17" s="153">
        <f t="shared" si="0"/>
        <v>0</v>
      </c>
      <c r="L17" s="4"/>
      <c r="M17" s="4"/>
    </row>
    <row r="18" spans="1:14">
      <c r="A18" s="147"/>
      <c r="B18" s="155"/>
      <c r="C18" s="154"/>
      <c r="D18" s="167" t="s">
        <v>101</v>
      </c>
      <c r="E18" s="168"/>
      <c r="F18" s="168"/>
      <c r="G18" s="165"/>
      <c r="H18" s="25"/>
      <c r="I18" s="152"/>
      <c r="J18" s="153"/>
      <c r="L18" s="4"/>
      <c r="M18" s="4"/>
    </row>
    <row r="19" spans="1:14" s="23" customFormat="1" ht="25.5">
      <c r="A19" s="147">
        <v>5</v>
      </c>
      <c r="B19" s="209">
        <v>184215412</v>
      </c>
      <c r="C19" s="209"/>
      <c r="D19" s="219" t="s">
        <v>90</v>
      </c>
      <c r="E19" s="212" t="s">
        <v>15</v>
      </c>
      <c r="F19" s="212">
        <v>1</v>
      </c>
      <c r="G19" s="212">
        <v>20</v>
      </c>
      <c r="H19" s="98"/>
      <c r="I19" s="209"/>
      <c r="J19" s="153">
        <f t="shared" si="0"/>
        <v>0</v>
      </c>
    </row>
    <row r="20" spans="1:14">
      <c r="A20" s="147"/>
      <c r="B20" s="155"/>
      <c r="C20" s="154"/>
      <c r="D20" s="167" t="s">
        <v>101</v>
      </c>
      <c r="E20" s="168"/>
      <c r="F20" s="168"/>
      <c r="G20" s="165"/>
      <c r="H20" s="25"/>
      <c r="I20" s="152"/>
      <c r="J20" s="153"/>
      <c r="L20" s="4"/>
      <c r="M20" s="4"/>
    </row>
    <row r="21" spans="1:14" s="113" customFormat="1" ht="15" customHeight="1">
      <c r="A21" s="147">
        <v>6</v>
      </c>
      <c r="B21" s="155">
        <v>185804311</v>
      </c>
      <c r="C21" s="154"/>
      <c r="D21" s="150" t="s">
        <v>141</v>
      </c>
      <c r="E21" s="165" t="s">
        <v>18</v>
      </c>
      <c r="F21" s="165">
        <v>15</v>
      </c>
      <c r="G21" s="165">
        <v>1.65</v>
      </c>
      <c r="H21" s="25"/>
      <c r="I21" s="152"/>
      <c r="J21" s="153">
        <f>F21*G21*H21</f>
        <v>0</v>
      </c>
      <c r="K21"/>
      <c r="N21"/>
    </row>
    <row r="22" spans="1:14" s="7" customFormat="1">
      <c r="A22" s="147"/>
      <c r="B22" s="155"/>
      <c r="C22" s="154"/>
      <c r="D22" s="220" t="s">
        <v>139</v>
      </c>
      <c r="E22" s="165"/>
      <c r="F22" s="165"/>
      <c r="G22" s="165"/>
      <c r="H22" s="25"/>
      <c r="I22" s="152"/>
      <c r="J22" s="153"/>
      <c r="L22" s="5"/>
      <c r="M22" s="5"/>
    </row>
    <row r="23" spans="1:14" s="7" customFormat="1" ht="25.5">
      <c r="A23" s="147">
        <v>7</v>
      </c>
      <c r="B23" s="155">
        <v>185851121</v>
      </c>
      <c r="C23" s="154"/>
      <c r="D23" s="150" t="s">
        <v>113</v>
      </c>
      <c r="E23" s="165" t="s">
        <v>18</v>
      </c>
      <c r="F23" s="165">
        <v>15</v>
      </c>
      <c r="G23" s="165">
        <v>1.65</v>
      </c>
      <c r="H23" s="25"/>
      <c r="I23" s="152"/>
      <c r="J23" s="153">
        <f t="shared" ref="J23:J25" si="1">F23*G23*H23</f>
        <v>0</v>
      </c>
      <c r="L23" s="5"/>
      <c r="M23" s="5"/>
    </row>
    <row r="24" spans="1:14" s="7" customFormat="1" ht="25.5">
      <c r="A24" s="147">
        <v>8</v>
      </c>
      <c r="B24" s="155">
        <v>185851129</v>
      </c>
      <c r="C24" s="154"/>
      <c r="D24" s="150" t="s">
        <v>118</v>
      </c>
      <c r="E24" s="165" t="s">
        <v>18</v>
      </c>
      <c r="F24" s="165">
        <v>15</v>
      </c>
      <c r="G24" s="260">
        <v>1.65</v>
      </c>
      <c r="H24" s="25"/>
      <c r="I24" s="152"/>
      <c r="J24" s="261">
        <f t="shared" si="1"/>
        <v>0</v>
      </c>
      <c r="K24" s="5"/>
      <c r="L24" s="5"/>
    </row>
    <row r="25" spans="1:14" s="113" customFormat="1" ht="15" customHeight="1">
      <c r="A25" s="147">
        <v>9</v>
      </c>
      <c r="B25" s="155">
        <v>185804311</v>
      </c>
      <c r="C25" s="154"/>
      <c r="D25" s="150" t="s">
        <v>140</v>
      </c>
      <c r="E25" s="165" t="s">
        <v>18</v>
      </c>
      <c r="F25" s="165">
        <v>15</v>
      </c>
      <c r="G25" s="165">
        <v>4.0999999999999996</v>
      </c>
      <c r="H25" s="25"/>
      <c r="I25" s="152"/>
      <c r="J25" s="153">
        <f t="shared" si="1"/>
        <v>0</v>
      </c>
      <c r="K25"/>
      <c r="N25"/>
    </row>
    <row r="26" spans="1:14" s="7" customFormat="1">
      <c r="A26" s="147"/>
      <c r="B26" s="155"/>
      <c r="C26" s="154"/>
      <c r="D26" s="220" t="s">
        <v>138</v>
      </c>
      <c r="E26" s="165"/>
      <c r="F26" s="165"/>
      <c r="G26" s="165"/>
      <c r="H26" s="25"/>
      <c r="I26" s="152"/>
      <c r="J26" s="153"/>
      <c r="L26" s="5"/>
      <c r="M26" s="5"/>
    </row>
    <row r="27" spans="1:14" s="7" customFormat="1" ht="25.5">
      <c r="A27" s="147">
        <v>10</v>
      </c>
      <c r="B27" s="155">
        <v>185851121</v>
      </c>
      <c r="C27" s="154"/>
      <c r="D27" s="150" t="s">
        <v>113</v>
      </c>
      <c r="E27" s="165" t="s">
        <v>18</v>
      </c>
      <c r="F27" s="165">
        <v>15</v>
      </c>
      <c r="G27" s="165">
        <v>4.0999999999999996</v>
      </c>
      <c r="H27" s="25"/>
      <c r="I27" s="152"/>
      <c r="J27" s="153">
        <f t="shared" ref="J27:J28" si="2">F27*G27*H27</f>
        <v>0</v>
      </c>
      <c r="L27" s="5"/>
      <c r="M27" s="5"/>
    </row>
    <row r="28" spans="1:14" s="7" customFormat="1" ht="25.5">
      <c r="A28" s="147">
        <v>11</v>
      </c>
      <c r="B28" s="155">
        <v>185851129</v>
      </c>
      <c r="C28" s="154"/>
      <c r="D28" s="150" t="s">
        <v>118</v>
      </c>
      <c r="E28" s="165" t="s">
        <v>18</v>
      </c>
      <c r="F28" s="165">
        <v>15</v>
      </c>
      <c r="G28" s="165">
        <v>4.0999999999999996</v>
      </c>
      <c r="H28" s="114"/>
      <c r="I28" s="152"/>
      <c r="J28" s="153">
        <f t="shared" si="2"/>
        <v>0</v>
      </c>
      <c r="K28" s="5"/>
      <c r="L28" s="5"/>
    </row>
    <row r="29" spans="1:14" s="7" customFormat="1">
      <c r="A29" s="147"/>
      <c r="B29" s="155"/>
      <c r="C29" s="154"/>
      <c r="D29" s="150" t="s">
        <v>76</v>
      </c>
      <c r="E29" s="165"/>
      <c r="F29" s="165"/>
      <c r="G29" s="165"/>
      <c r="H29" s="25"/>
      <c r="I29" s="152"/>
      <c r="J29" s="153"/>
      <c r="L29" s="5"/>
      <c r="M29" s="5"/>
    </row>
    <row r="30" spans="1:14" s="101" customFormat="1" ht="25.5">
      <c r="A30" s="147">
        <v>12</v>
      </c>
      <c r="B30" s="155"/>
      <c r="C30" s="221"/>
      <c r="D30" s="222" t="s">
        <v>78</v>
      </c>
      <c r="E30" s="165" t="s">
        <v>15</v>
      </c>
      <c r="F30" s="165">
        <v>1</v>
      </c>
      <c r="G30" s="165">
        <v>20</v>
      </c>
      <c r="H30" s="97"/>
      <c r="I30" s="152">
        <f>F30*G30*H30</f>
        <v>0</v>
      </c>
      <c r="J30" s="153"/>
      <c r="K30" s="100"/>
      <c r="L30" s="100"/>
    </row>
    <row r="31" spans="1:14">
      <c r="A31" s="147"/>
      <c r="B31" s="155"/>
      <c r="C31" s="154"/>
      <c r="D31" s="167" t="s">
        <v>101</v>
      </c>
      <c r="E31" s="168"/>
      <c r="F31" s="168"/>
      <c r="G31" s="165"/>
      <c r="H31" s="25"/>
      <c r="I31" s="152"/>
      <c r="J31" s="153"/>
      <c r="L31" s="4"/>
      <c r="M31" s="4"/>
    </row>
    <row r="32" spans="1:14" s="101" customFormat="1">
      <c r="A32" s="147">
        <v>13</v>
      </c>
      <c r="B32" s="155"/>
      <c r="C32" s="221"/>
      <c r="D32" s="222" t="s">
        <v>93</v>
      </c>
      <c r="E32" s="165" t="s">
        <v>15</v>
      </c>
      <c r="F32" s="165">
        <v>1</v>
      </c>
      <c r="G32" s="165">
        <v>20</v>
      </c>
      <c r="H32" s="97"/>
      <c r="I32" s="152">
        <f>F32*G32*H32</f>
        <v>0</v>
      </c>
      <c r="J32" s="153"/>
      <c r="K32" s="100"/>
      <c r="L32" s="100"/>
    </row>
    <row r="33" spans="1:14">
      <c r="A33" s="147"/>
      <c r="B33" s="155"/>
      <c r="C33" s="154"/>
      <c r="D33" s="167" t="s">
        <v>101</v>
      </c>
      <c r="E33" s="168"/>
      <c r="F33" s="168"/>
      <c r="G33" s="165"/>
      <c r="H33" s="25"/>
      <c r="I33" s="152"/>
      <c r="J33" s="153"/>
      <c r="L33" s="4"/>
      <c r="M33" s="4"/>
    </row>
    <row r="34" spans="1:14" s="101" customFormat="1" ht="25.5">
      <c r="A34" s="147">
        <v>14</v>
      </c>
      <c r="B34" s="155"/>
      <c r="C34" s="221"/>
      <c r="D34" s="222" t="s">
        <v>137</v>
      </c>
      <c r="E34" s="165" t="s">
        <v>15</v>
      </c>
      <c r="F34" s="165">
        <v>1</v>
      </c>
      <c r="G34" s="165">
        <v>20</v>
      </c>
      <c r="H34" s="97"/>
      <c r="I34" s="152">
        <f>F34*G34*H34</f>
        <v>0</v>
      </c>
      <c r="J34" s="153"/>
      <c r="K34" s="100"/>
      <c r="L34" s="100"/>
    </row>
    <row r="35" spans="1:14">
      <c r="A35" s="147"/>
      <c r="B35" s="155"/>
      <c r="C35" s="154"/>
      <c r="D35" s="167" t="s">
        <v>101</v>
      </c>
      <c r="E35" s="168"/>
      <c r="F35" s="168"/>
      <c r="G35" s="165"/>
      <c r="H35" s="25"/>
      <c r="I35" s="152"/>
      <c r="J35" s="153"/>
      <c r="L35" s="4"/>
      <c r="M35" s="4"/>
    </row>
    <row r="36" spans="1:14" s="7" customFormat="1" ht="15" customHeight="1">
      <c r="A36" s="147">
        <v>15</v>
      </c>
      <c r="B36" s="155"/>
      <c r="C36" s="215"/>
      <c r="D36" s="150" t="s">
        <v>102</v>
      </c>
      <c r="E36" s="165" t="s">
        <v>18</v>
      </c>
      <c r="F36" s="165">
        <v>1</v>
      </c>
      <c r="G36" s="165">
        <v>6</v>
      </c>
      <c r="H36" s="97"/>
      <c r="I36" s="152">
        <f>F36*G36*H36</f>
        <v>0</v>
      </c>
      <c r="J36" s="153"/>
    </row>
    <row r="37" spans="1:14">
      <c r="A37" s="147"/>
      <c r="B37" s="155"/>
      <c r="C37" s="154"/>
      <c r="D37" s="167" t="s">
        <v>101</v>
      </c>
      <c r="E37" s="168"/>
      <c r="F37" s="168"/>
      <c r="G37" s="165"/>
      <c r="H37" s="25"/>
      <c r="I37" s="152"/>
      <c r="J37" s="153"/>
      <c r="L37" s="4"/>
      <c r="M37" s="4"/>
    </row>
    <row r="38" spans="1:14" s="7" customFormat="1" ht="15" customHeight="1">
      <c r="A38" s="147"/>
      <c r="B38" s="155"/>
      <c r="C38" s="233"/>
      <c r="D38" s="235"/>
      <c r="E38" s="230"/>
      <c r="F38" s="230"/>
      <c r="G38" s="209"/>
      <c r="H38" s="97"/>
      <c r="I38" s="152"/>
      <c r="J38" s="153"/>
    </row>
    <row r="39" spans="1:14" s="7" customFormat="1" ht="26.25" thickBot="1">
      <c r="A39" s="238">
        <v>16</v>
      </c>
      <c r="B39" s="172">
        <v>998231311</v>
      </c>
      <c r="C39" s="173"/>
      <c r="D39" s="174" t="s">
        <v>97</v>
      </c>
      <c r="E39" s="175" t="s">
        <v>16</v>
      </c>
      <c r="F39" s="175">
        <v>1</v>
      </c>
      <c r="G39" s="176">
        <v>10</v>
      </c>
      <c r="H39" s="202"/>
      <c r="I39" s="177"/>
      <c r="J39" s="178">
        <f>F39*G39*H39</f>
        <v>0</v>
      </c>
    </row>
    <row r="40" spans="1:14" s="7" customFormat="1">
      <c r="A40" s="262"/>
      <c r="B40" s="158"/>
      <c r="C40" s="263"/>
      <c r="D40" s="264"/>
      <c r="E40" s="265"/>
      <c r="F40" s="265"/>
      <c r="G40" s="266"/>
      <c r="H40" s="268"/>
      <c r="I40" s="161"/>
      <c r="J40" s="163"/>
    </row>
    <row r="41" spans="1:14" s="112" customFormat="1" ht="12.75">
      <c r="A41" s="254"/>
      <c r="B41" s="255"/>
      <c r="C41" s="256">
        <v>2</v>
      </c>
      <c r="D41" s="257" t="s">
        <v>107</v>
      </c>
      <c r="E41" s="258"/>
      <c r="F41" s="258"/>
      <c r="G41" s="255"/>
      <c r="H41" s="111"/>
      <c r="I41" s="255"/>
      <c r="J41" s="259"/>
    </row>
    <row r="42" spans="1:14" ht="25.5">
      <c r="A42" s="147">
        <v>17</v>
      </c>
      <c r="B42" s="155">
        <v>185804213</v>
      </c>
      <c r="C42" s="154"/>
      <c r="D42" s="150" t="s">
        <v>106</v>
      </c>
      <c r="E42" s="168" t="s">
        <v>105</v>
      </c>
      <c r="F42" s="168">
        <v>5</v>
      </c>
      <c r="G42" s="165">
        <v>74</v>
      </c>
      <c r="H42" s="25"/>
      <c r="I42" s="152"/>
      <c r="J42" s="153">
        <f>F42*G42*H42</f>
        <v>0</v>
      </c>
    </row>
    <row r="43" spans="1:14">
      <c r="A43" s="147">
        <v>18</v>
      </c>
      <c r="B43" s="155">
        <v>184911111</v>
      </c>
      <c r="C43" s="154"/>
      <c r="D43" s="150" t="s">
        <v>104</v>
      </c>
      <c r="E43" s="168" t="s">
        <v>15</v>
      </c>
      <c r="F43" s="168">
        <v>1</v>
      </c>
      <c r="G43" s="165">
        <v>20</v>
      </c>
      <c r="H43" s="25"/>
      <c r="I43" s="152"/>
      <c r="J43" s="153">
        <f t="shared" ref="J43" si="3">F43*G43*H43</f>
        <v>0</v>
      </c>
    </row>
    <row r="44" spans="1:14">
      <c r="A44" s="147"/>
      <c r="B44" s="155"/>
      <c r="C44" s="215"/>
      <c r="D44" s="167" t="s">
        <v>101</v>
      </c>
      <c r="E44" s="217"/>
      <c r="F44" s="217"/>
      <c r="G44" s="218"/>
      <c r="H44" s="25"/>
      <c r="I44" s="152"/>
      <c r="J44" s="153"/>
      <c r="L44" s="4"/>
      <c r="M44" s="4"/>
      <c r="N44" s="99"/>
    </row>
    <row r="45" spans="1:14" ht="25.5">
      <c r="A45" s="147">
        <v>19</v>
      </c>
      <c r="B45" s="155">
        <v>184813121</v>
      </c>
      <c r="C45" s="215"/>
      <c r="D45" s="216" t="s">
        <v>136</v>
      </c>
      <c r="E45" s="217" t="s">
        <v>15</v>
      </c>
      <c r="F45" s="218">
        <v>1</v>
      </c>
      <c r="G45" s="218">
        <v>20</v>
      </c>
      <c r="H45" s="25"/>
      <c r="I45" s="152"/>
      <c r="J45" s="153">
        <f t="shared" ref="J45" si="4">F45*G45*H45</f>
        <v>0</v>
      </c>
      <c r="L45" s="4"/>
      <c r="M45" s="4"/>
      <c r="N45" s="99"/>
    </row>
    <row r="46" spans="1:14">
      <c r="A46" s="147"/>
      <c r="B46" s="155"/>
      <c r="C46" s="215"/>
      <c r="D46" s="167" t="s">
        <v>101</v>
      </c>
      <c r="E46" s="217"/>
      <c r="F46" s="217"/>
      <c r="G46" s="218"/>
      <c r="H46" s="25"/>
      <c r="I46" s="152"/>
      <c r="J46" s="153"/>
      <c r="L46" s="4"/>
      <c r="M46" s="4"/>
      <c r="N46" s="99"/>
    </row>
    <row r="47" spans="1:14" ht="25.5">
      <c r="A47" s="147">
        <v>20</v>
      </c>
      <c r="B47" s="155">
        <v>184813161</v>
      </c>
      <c r="C47" s="154"/>
      <c r="D47" s="150" t="s">
        <v>96</v>
      </c>
      <c r="E47" s="168" t="s">
        <v>15</v>
      </c>
      <c r="F47" s="168">
        <v>1</v>
      </c>
      <c r="G47" s="165">
        <v>20</v>
      </c>
      <c r="H47" s="25"/>
      <c r="I47" s="152"/>
      <c r="J47" s="153">
        <f t="shared" ref="J47" si="5">F47*G47*H47</f>
        <v>0</v>
      </c>
      <c r="L47" s="4"/>
      <c r="M47" s="4"/>
    </row>
    <row r="48" spans="1:14">
      <c r="A48" s="147"/>
      <c r="B48" s="155"/>
      <c r="C48" s="154"/>
      <c r="D48" s="167" t="s">
        <v>101</v>
      </c>
      <c r="E48" s="168"/>
      <c r="F48" s="168"/>
      <c r="G48" s="165"/>
      <c r="H48" s="25"/>
      <c r="I48" s="152"/>
      <c r="J48" s="153"/>
      <c r="L48" s="4"/>
      <c r="M48" s="4"/>
    </row>
    <row r="49" spans="1:14" s="23" customFormat="1" ht="25.5">
      <c r="A49" s="147">
        <v>21</v>
      </c>
      <c r="B49" s="209">
        <v>184215412</v>
      </c>
      <c r="C49" s="209"/>
      <c r="D49" s="219" t="s">
        <v>90</v>
      </c>
      <c r="E49" s="212" t="s">
        <v>15</v>
      </c>
      <c r="F49" s="212">
        <v>1</v>
      </c>
      <c r="G49" s="212">
        <v>20</v>
      </c>
      <c r="H49" s="98"/>
      <c r="I49" s="209"/>
      <c r="J49" s="153">
        <f t="shared" ref="J49" si="6">F49*G49*H49</f>
        <v>0</v>
      </c>
    </row>
    <row r="50" spans="1:14" s="113" customFormat="1" ht="15" customHeight="1">
      <c r="A50" s="147">
        <v>22</v>
      </c>
      <c r="B50" s="155">
        <v>185804311</v>
      </c>
      <c r="C50" s="154"/>
      <c r="D50" s="150" t="s">
        <v>141</v>
      </c>
      <c r="E50" s="165" t="s">
        <v>18</v>
      </c>
      <c r="F50" s="165">
        <v>15</v>
      </c>
      <c r="G50" s="165">
        <v>1.65</v>
      </c>
      <c r="H50" s="25"/>
      <c r="I50" s="152"/>
      <c r="J50" s="153">
        <f>F50*G50*H50</f>
        <v>0</v>
      </c>
      <c r="K50"/>
      <c r="N50"/>
    </row>
    <row r="51" spans="1:14" s="7" customFormat="1">
      <c r="A51" s="147"/>
      <c r="B51" s="155"/>
      <c r="C51" s="154"/>
      <c r="D51" s="220" t="s">
        <v>139</v>
      </c>
      <c r="E51" s="165"/>
      <c r="F51" s="165"/>
      <c r="G51" s="165"/>
      <c r="H51" s="25"/>
      <c r="I51" s="152"/>
      <c r="J51" s="153"/>
      <c r="L51" s="5"/>
      <c r="M51" s="5"/>
    </row>
    <row r="52" spans="1:14" s="7" customFormat="1" ht="25.5">
      <c r="A52" s="147">
        <v>23</v>
      </c>
      <c r="B52" s="155">
        <v>185851121</v>
      </c>
      <c r="C52" s="154"/>
      <c r="D52" s="150" t="s">
        <v>113</v>
      </c>
      <c r="E52" s="165" t="s">
        <v>18</v>
      </c>
      <c r="F52" s="165">
        <v>15</v>
      </c>
      <c r="G52" s="165">
        <v>1.65</v>
      </c>
      <c r="H52" s="25"/>
      <c r="I52" s="152"/>
      <c r="J52" s="153">
        <f t="shared" ref="J52:J54" si="7">F52*G52*H52</f>
        <v>0</v>
      </c>
      <c r="L52" s="5"/>
      <c r="M52" s="5"/>
    </row>
    <row r="53" spans="1:14" s="7" customFormat="1" ht="25.5">
      <c r="A53" s="147">
        <v>24</v>
      </c>
      <c r="B53" s="155">
        <v>185851129</v>
      </c>
      <c r="C53" s="154"/>
      <c r="D53" s="150" t="s">
        <v>118</v>
      </c>
      <c r="E53" s="165" t="s">
        <v>18</v>
      </c>
      <c r="F53" s="165">
        <v>15</v>
      </c>
      <c r="G53" s="260">
        <v>1.65</v>
      </c>
      <c r="H53" s="25"/>
      <c r="I53" s="152"/>
      <c r="J53" s="261">
        <f t="shared" si="7"/>
        <v>0</v>
      </c>
      <c r="K53" s="5"/>
      <c r="L53" s="5"/>
    </row>
    <row r="54" spans="1:14" s="113" customFormat="1" ht="15" customHeight="1">
      <c r="A54" s="147">
        <v>25</v>
      </c>
      <c r="B54" s="155">
        <v>185804311</v>
      </c>
      <c r="C54" s="154"/>
      <c r="D54" s="150" t="s">
        <v>140</v>
      </c>
      <c r="E54" s="165" t="s">
        <v>18</v>
      </c>
      <c r="F54" s="165">
        <v>15</v>
      </c>
      <c r="G54" s="165">
        <v>4.0999999999999996</v>
      </c>
      <c r="H54" s="25"/>
      <c r="I54" s="152"/>
      <c r="J54" s="153">
        <f t="shared" si="7"/>
        <v>0</v>
      </c>
      <c r="K54"/>
      <c r="N54"/>
    </row>
    <row r="55" spans="1:14" s="7" customFormat="1">
      <c r="A55" s="147"/>
      <c r="B55" s="155"/>
      <c r="C55" s="154"/>
      <c r="D55" s="220" t="s">
        <v>138</v>
      </c>
      <c r="E55" s="165"/>
      <c r="F55" s="165"/>
      <c r="G55" s="165"/>
      <c r="H55" s="25"/>
      <c r="I55" s="152"/>
      <c r="J55" s="153"/>
      <c r="L55" s="5"/>
      <c r="M55" s="5"/>
    </row>
    <row r="56" spans="1:14" s="7" customFormat="1" ht="25.5">
      <c r="A56" s="147">
        <v>26</v>
      </c>
      <c r="B56" s="155">
        <v>185851121</v>
      </c>
      <c r="C56" s="154"/>
      <c r="D56" s="150" t="s">
        <v>113</v>
      </c>
      <c r="E56" s="165" t="s">
        <v>18</v>
      </c>
      <c r="F56" s="165">
        <v>15</v>
      </c>
      <c r="G56" s="165">
        <v>4.0999999999999996</v>
      </c>
      <c r="H56" s="25"/>
      <c r="I56" s="152"/>
      <c r="J56" s="153">
        <f t="shared" ref="J56:J57" si="8">F56*G56*H56</f>
        <v>0</v>
      </c>
      <c r="L56" s="5"/>
      <c r="M56" s="5"/>
    </row>
    <row r="57" spans="1:14" s="7" customFormat="1" ht="25.5">
      <c r="A57" s="147">
        <v>27</v>
      </c>
      <c r="B57" s="155">
        <v>185851129</v>
      </c>
      <c r="C57" s="154"/>
      <c r="D57" s="150" t="s">
        <v>118</v>
      </c>
      <c r="E57" s="165" t="s">
        <v>18</v>
      </c>
      <c r="F57" s="165">
        <v>15</v>
      </c>
      <c r="G57" s="165">
        <v>4.0999999999999996</v>
      </c>
      <c r="H57" s="114"/>
      <c r="I57" s="152"/>
      <c r="J57" s="153">
        <f t="shared" si="8"/>
        <v>0</v>
      </c>
      <c r="K57" s="5"/>
      <c r="L57" s="5"/>
    </row>
    <row r="58" spans="1:14" s="7" customFormat="1">
      <c r="A58" s="147"/>
      <c r="B58" s="155"/>
      <c r="C58" s="154"/>
      <c r="D58" s="150" t="s">
        <v>76</v>
      </c>
      <c r="E58" s="165"/>
      <c r="F58" s="165"/>
      <c r="G58" s="165"/>
      <c r="H58" s="25"/>
      <c r="I58" s="152"/>
      <c r="J58" s="153"/>
      <c r="L58" s="5"/>
      <c r="M58" s="5"/>
    </row>
    <row r="59" spans="1:14" s="101" customFormat="1" ht="25.5">
      <c r="A59" s="147">
        <v>28</v>
      </c>
      <c r="B59" s="155"/>
      <c r="C59" s="221"/>
      <c r="D59" s="222" t="s">
        <v>78</v>
      </c>
      <c r="E59" s="165" t="s">
        <v>15</v>
      </c>
      <c r="F59" s="165">
        <v>1</v>
      </c>
      <c r="G59" s="165">
        <v>20</v>
      </c>
      <c r="H59" s="97"/>
      <c r="I59" s="152">
        <f>F59*G59*H59</f>
        <v>0</v>
      </c>
      <c r="J59" s="153"/>
      <c r="K59" s="100"/>
      <c r="L59" s="100"/>
    </row>
    <row r="60" spans="1:14">
      <c r="A60" s="147"/>
      <c r="B60" s="155"/>
      <c r="C60" s="154"/>
      <c r="D60" s="167" t="s">
        <v>101</v>
      </c>
      <c r="E60" s="168"/>
      <c r="F60" s="168"/>
      <c r="G60" s="165"/>
      <c r="H60" s="25"/>
      <c r="I60" s="152"/>
      <c r="J60" s="153"/>
      <c r="L60" s="4"/>
      <c r="M60" s="4"/>
    </row>
    <row r="61" spans="1:14" s="101" customFormat="1">
      <c r="A61" s="147">
        <v>29</v>
      </c>
      <c r="B61" s="155"/>
      <c r="C61" s="221"/>
      <c r="D61" s="222" t="s">
        <v>93</v>
      </c>
      <c r="E61" s="165" t="s">
        <v>15</v>
      </c>
      <c r="F61" s="165">
        <v>1</v>
      </c>
      <c r="G61" s="165">
        <v>20</v>
      </c>
      <c r="H61" s="97"/>
      <c r="I61" s="152">
        <f>F61*G61*H61</f>
        <v>0</v>
      </c>
      <c r="J61" s="153"/>
      <c r="K61" s="100"/>
      <c r="L61" s="100"/>
    </row>
    <row r="62" spans="1:14">
      <c r="A62" s="147"/>
      <c r="B62" s="155"/>
      <c r="C62" s="154"/>
      <c r="D62" s="167" t="s">
        <v>101</v>
      </c>
      <c r="E62" s="168"/>
      <c r="F62" s="168"/>
      <c r="G62" s="165"/>
      <c r="H62" s="25"/>
      <c r="I62" s="152"/>
      <c r="J62" s="153"/>
      <c r="L62" s="4"/>
      <c r="M62" s="4"/>
    </row>
    <row r="63" spans="1:14" s="101" customFormat="1" ht="25.5">
      <c r="A63" s="147">
        <v>30</v>
      </c>
      <c r="B63" s="155"/>
      <c r="C63" s="221"/>
      <c r="D63" s="222" t="s">
        <v>137</v>
      </c>
      <c r="E63" s="165" t="s">
        <v>15</v>
      </c>
      <c r="F63" s="165">
        <v>1</v>
      </c>
      <c r="G63" s="165">
        <v>20</v>
      </c>
      <c r="H63" s="97"/>
      <c r="I63" s="152">
        <f>F63*G63*H63</f>
        <v>0</v>
      </c>
      <c r="J63" s="153"/>
      <c r="K63" s="100"/>
      <c r="L63" s="100"/>
    </row>
    <row r="64" spans="1:14">
      <c r="A64" s="147"/>
      <c r="B64" s="155"/>
      <c r="C64" s="154"/>
      <c r="D64" s="167" t="s">
        <v>101</v>
      </c>
      <c r="E64" s="168"/>
      <c r="F64" s="168"/>
      <c r="G64" s="165"/>
      <c r="H64" s="25"/>
      <c r="I64" s="152"/>
      <c r="J64" s="153"/>
      <c r="L64" s="4"/>
      <c r="M64" s="4"/>
    </row>
    <row r="65" spans="1:14" s="7" customFormat="1" ht="15" customHeight="1">
      <c r="A65" s="147">
        <v>31</v>
      </c>
      <c r="B65" s="155"/>
      <c r="C65" s="215"/>
      <c r="D65" s="150" t="s">
        <v>102</v>
      </c>
      <c r="E65" s="165" t="s">
        <v>18</v>
      </c>
      <c r="F65" s="165">
        <v>1</v>
      </c>
      <c r="G65" s="165">
        <v>6</v>
      </c>
      <c r="H65" s="97"/>
      <c r="I65" s="152">
        <f>F65*G65*H65</f>
        <v>0</v>
      </c>
      <c r="J65" s="153"/>
    </row>
    <row r="66" spans="1:14">
      <c r="A66" s="147"/>
      <c r="B66" s="155"/>
      <c r="C66" s="154"/>
      <c r="D66" s="167" t="s">
        <v>101</v>
      </c>
      <c r="E66" s="168"/>
      <c r="F66" s="168"/>
      <c r="G66" s="165"/>
      <c r="H66" s="25"/>
      <c r="I66" s="152"/>
      <c r="J66" s="153"/>
      <c r="L66" s="4"/>
      <c r="M66" s="4"/>
    </row>
    <row r="67" spans="1:14" s="7" customFormat="1">
      <c r="A67" s="147"/>
      <c r="B67" s="155"/>
      <c r="C67" s="154"/>
      <c r="D67" s="150"/>
      <c r="E67" s="165"/>
      <c r="F67" s="165"/>
      <c r="G67" s="165"/>
      <c r="H67" s="25"/>
      <c r="I67" s="152"/>
      <c r="J67" s="153"/>
      <c r="L67" s="5"/>
      <c r="M67" s="5"/>
    </row>
    <row r="68" spans="1:14" s="7" customFormat="1" ht="26.25" thickBot="1">
      <c r="A68" s="238">
        <v>32</v>
      </c>
      <c r="B68" s="172">
        <v>998231311</v>
      </c>
      <c r="C68" s="173"/>
      <c r="D68" s="174" t="s">
        <v>97</v>
      </c>
      <c r="E68" s="175" t="s">
        <v>16</v>
      </c>
      <c r="F68" s="175">
        <v>1</v>
      </c>
      <c r="G68" s="176">
        <v>10</v>
      </c>
      <c r="H68" s="202"/>
      <c r="I68" s="177"/>
      <c r="J68" s="178">
        <f>F68*G68*H68</f>
        <v>0</v>
      </c>
    </row>
    <row r="69" spans="1:14" s="7" customFormat="1">
      <c r="A69" s="262"/>
      <c r="B69" s="158"/>
      <c r="C69" s="263"/>
      <c r="D69" s="264"/>
      <c r="E69" s="265"/>
      <c r="F69" s="265"/>
      <c r="G69" s="266"/>
      <c r="H69" s="268"/>
      <c r="I69" s="161"/>
      <c r="J69" s="163"/>
    </row>
    <row r="70" spans="1:14" s="112" customFormat="1" ht="12.75">
      <c r="A70" s="254"/>
      <c r="B70" s="255"/>
      <c r="C70" s="256">
        <v>3</v>
      </c>
      <c r="D70" s="257" t="s">
        <v>108</v>
      </c>
      <c r="E70" s="258"/>
      <c r="F70" s="258"/>
      <c r="G70" s="255"/>
      <c r="H70" s="111"/>
      <c r="I70" s="255"/>
      <c r="J70" s="259"/>
    </row>
    <row r="71" spans="1:14" ht="25.5">
      <c r="A71" s="147">
        <v>33</v>
      </c>
      <c r="B71" s="155">
        <v>184852322</v>
      </c>
      <c r="C71" s="154"/>
      <c r="D71" s="150" t="s">
        <v>110</v>
      </c>
      <c r="E71" s="168" t="s">
        <v>15</v>
      </c>
      <c r="F71" s="168">
        <v>1</v>
      </c>
      <c r="G71" s="165">
        <v>74</v>
      </c>
      <c r="H71" s="25"/>
      <c r="I71" s="152"/>
      <c r="J71" s="153">
        <f>F71*G71*H71</f>
        <v>0</v>
      </c>
    </row>
    <row r="72" spans="1:14" ht="25.5">
      <c r="A72" s="147">
        <v>34</v>
      </c>
      <c r="B72" s="155">
        <v>185804213</v>
      </c>
      <c r="C72" s="215"/>
      <c r="D72" s="150" t="s">
        <v>106</v>
      </c>
      <c r="E72" s="168" t="s">
        <v>105</v>
      </c>
      <c r="F72" s="168">
        <v>5</v>
      </c>
      <c r="G72" s="165">
        <v>74</v>
      </c>
      <c r="H72" s="25"/>
      <c r="I72" s="152"/>
      <c r="J72" s="153">
        <f>F72*G72*H72</f>
        <v>0</v>
      </c>
    </row>
    <row r="73" spans="1:14" ht="25.5">
      <c r="A73" s="147">
        <v>35</v>
      </c>
      <c r="B73" s="155">
        <v>184813241</v>
      </c>
      <c r="C73" s="215"/>
      <c r="D73" s="216" t="s">
        <v>91</v>
      </c>
      <c r="E73" s="217" t="s">
        <v>15</v>
      </c>
      <c r="F73" s="217" t="s">
        <v>109</v>
      </c>
      <c r="G73" s="218">
        <v>20</v>
      </c>
      <c r="H73" s="25"/>
      <c r="I73" s="152"/>
      <c r="J73" s="153">
        <f t="shared" ref="J73" si="9">F73*G73*H73</f>
        <v>0</v>
      </c>
      <c r="L73" s="4"/>
      <c r="M73" s="4"/>
      <c r="N73" s="99"/>
    </row>
    <row r="74" spans="1:14">
      <c r="A74" s="147"/>
      <c r="B74" s="155"/>
      <c r="C74" s="215"/>
      <c r="D74" s="167" t="s">
        <v>101</v>
      </c>
      <c r="E74" s="217"/>
      <c r="F74" s="217"/>
      <c r="G74" s="218"/>
      <c r="H74" s="25"/>
      <c r="I74" s="152"/>
      <c r="J74" s="153"/>
      <c r="L74" s="4"/>
      <c r="M74" s="4"/>
      <c r="N74" s="99"/>
    </row>
    <row r="75" spans="1:14" ht="25.5">
      <c r="A75" s="147">
        <v>36</v>
      </c>
      <c r="B75" s="155">
        <v>184813161</v>
      </c>
      <c r="C75" s="154"/>
      <c r="D75" s="150" t="s">
        <v>96</v>
      </c>
      <c r="E75" s="168" t="s">
        <v>15</v>
      </c>
      <c r="F75" s="168">
        <v>1</v>
      </c>
      <c r="G75" s="165">
        <v>20</v>
      </c>
      <c r="H75" s="25"/>
      <c r="I75" s="152"/>
      <c r="J75" s="153">
        <f t="shared" ref="J75" si="10">F75*G75*H75</f>
        <v>0</v>
      </c>
      <c r="L75" s="4"/>
      <c r="M75" s="4"/>
    </row>
    <row r="76" spans="1:14">
      <c r="A76" s="147"/>
      <c r="B76" s="155"/>
      <c r="C76" s="154"/>
      <c r="D76" s="167" t="s">
        <v>101</v>
      </c>
      <c r="E76" s="168"/>
      <c r="F76" s="168"/>
      <c r="G76" s="165"/>
      <c r="H76" s="25"/>
      <c r="I76" s="152"/>
      <c r="J76" s="153"/>
      <c r="L76" s="4"/>
      <c r="M76" s="4"/>
    </row>
    <row r="77" spans="1:14" s="23" customFormat="1" ht="25.5">
      <c r="A77" s="147">
        <v>37</v>
      </c>
      <c r="B77" s="209">
        <v>184215412</v>
      </c>
      <c r="C77" s="209"/>
      <c r="D77" s="219" t="s">
        <v>90</v>
      </c>
      <c r="E77" s="212" t="s">
        <v>15</v>
      </c>
      <c r="F77" s="212">
        <v>1</v>
      </c>
      <c r="G77" s="212">
        <v>20</v>
      </c>
      <c r="H77" s="98"/>
      <c r="I77" s="209"/>
      <c r="J77" s="153">
        <f>F77*G77*H77</f>
        <v>0</v>
      </c>
    </row>
    <row r="78" spans="1:14" s="7" customFormat="1" ht="25.5">
      <c r="A78" s="147">
        <v>38</v>
      </c>
      <c r="B78" s="155">
        <v>184215172</v>
      </c>
      <c r="C78" s="154"/>
      <c r="D78" s="150" t="s">
        <v>112</v>
      </c>
      <c r="E78" s="165" t="s">
        <v>15</v>
      </c>
      <c r="F78" s="165">
        <v>1</v>
      </c>
      <c r="G78" s="165">
        <v>74</v>
      </c>
      <c r="H78" s="25"/>
      <c r="I78" s="152"/>
      <c r="J78" s="153">
        <f>F78*G78*H78</f>
        <v>0</v>
      </c>
      <c r="L78" s="5"/>
      <c r="M78" s="5"/>
    </row>
    <row r="79" spans="1:14" s="113" customFormat="1" ht="15" customHeight="1">
      <c r="A79" s="147">
        <v>39</v>
      </c>
      <c r="B79" s="155">
        <v>185804311</v>
      </c>
      <c r="C79" s="154"/>
      <c r="D79" s="150" t="s">
        <v>141</v>
      </c>
      <c r="E79" s="165" t="s">
        <v>18</v>
      </c>
      <c r="F79" s="165">
        <v>15</v>
      </c>
      <c r="G79" s="165">
        <v>1.65</v>
      </c>
      <c r="H79" s="25"/>
      <c r="I79" s="152"/>
      <c r="J79" s="153">
        <f>F79*G79*H79</f>
        <v>0</v>
      </c>
      <c r="K79"/>
      <c r="N79"/>
    </row>
    <row r="80" spans="1:14" s="7" customFormat="1">
      <c r="A80" s="147"/>
      <c r="B80" s="155"/>
      <c r="C80" s="154"/>
      <c r="D80" s="220" t="s">
        <v>139</v>
      </c>
      <c r="E80" s="165"/>
      <c r="F80" s="165"/>
      <c r="G80" s="165"/>
      <c r="H80" s="25"/>
      <c r="I80" s="152"/>
      <c r="J80" s="153"/>
      <c r="L80" s="5"/>
      <c r="M80" s="5"/>
    </row>
    <row r="81" spans="1:14" s="7" customFormat="1" ht="25.5">
      <c r="A81" s="147">
        <v>40</v>
      </c>
      <c r="B81" s="155">
        <v>185851121</v>
      </c>
      <c r="C81" s="154"/>
      <c r="D81" s="150" t="s">
        <v>113</v>
      </c>
      <c r="E81" s="165" t="s">
        <v>18</v>
      </c>
      <c r="F81" s="165">
        <v>15</v>
      </c>
      <c r="G81" s="165">
        <v>1.65</v>
      </c>
      <c r="H81" s="25"/>
      <c r="I81" s="152"/>
      <c r="J81" s="153">
        <f t="shared" ref="J81:J83" si="11">F81*G81*H81</f>
        <v>0</v>
      </c>
      <c r="L81" s="5"/>
      <c r="M81" s="5"/>
    </row>
    <row r="82" spans="1:14" s="7" customFormat="1" ht="25.5">
      <c r="A82" s="147">
        <v>41</v>
      </c>
      <c r="B82" s="155">
        <v>185851129</v>
      </c>
      <c r="C82" s="154"/>
      <c r="D82" s="150" t="s">
        <v>118</v>
      </c>
      <c r="E82" s="165" t="s">
        <v>18</v>
      </c>
      <c r="F82" s="165">
        <v>15</v>
      </c>
      <c r="G82" s="260">
        <v>1.65</v>
      </c>
      <c r="H82" s="25"/>
      <c r="I82" s="152"/>
      <c r="J82" s="261">
        <f t="shared" si="11"/>
        <v>0</v>
      </c>
      <c r="K82" s="5"/>
      <c r="L82" s="5"/>
    </row>
    <row r="83" spans="1:14" s="113" customFormat="1" ht="15" customHeight="1">
      <c r="A83" s="147">
        <v>42</v>
      </c>
      <c r="B83" s="155">
        <v>185804311</v>
      </c>
      <c r="C83" s="154"/>
      <c r="D83" s="150" t="s">
        <v>140</v>
      </c>
      <c r="E83" s="165" t="s">
        <v>18</v>
      </c>
      <c r="F83" s="165">
        <v>15</v>
      </c>
      <c r="G83" s="165">
        <v>4.0999999999999996</v>
      </c>
      <c r="H83" s="25"/>
      <c r="I83" s="152"/>
      <c r="J83" s="153">
        <f t="shared" si="11"/>
        <v>0</v>
      </c>
      <c r="K83"/>
      <c r="N83"/>
    </row>
    <row r="84" spans="1:14" s="7" customFormat="1">
      <c r="A84" s="147">
        <v>43</v>
      </c>
      <c r="B84" s="155"/>
      <c r="C84" s="154"/>
      <c r="D84" s="220" t="s">
        <v>138</v>
      </c>
      <c r="E84" s="165"/>
      <c r="F84" s="165"/>
      <c r="G84" s="165"/>
      <c r="H84" s="25"/>
      <c r="I84" s="152"/>
      <c r="J84" s="153"/>
      <c r="L84" s="5"/>
      <c r="M84" s="5"/>
    </row>
    <row r="85" spans="1:14" s="7" customFormat="1" ht="25.5">
      <c r="A85" s="147">
        <v>44</v>
      </c>
      <c r="B85" s="155">
        <v>185851121</v>
      </c>
      <c r="C85" s="154"/>
      <c r="D85" s="150" t="s">
        <v>113</v>
      </c>
      <c r="E85" s="165" t="s">
        <v>18</v>
      </c>
      <c r="F85" s="165">
        <v>15</v>
      </c>
      <c r="G85" s="165">
        <v>4.0999999999999996</v>
      </c>
      <c r="H85" s="25"/>
      <c r="I85" s="152"/>
      <c r="J85" s="153">
        <f t="shared" ref="J85:J86" si="12">F85*G85*H85</f>
        <v>0</v>
      </c>
      <c r="L85" s="5"/>
      <c r="M85" s="5"/>
    </row>
    <row r="86" spans="1:14" s="7" customFormat="1" ht="25.5">
      <c r="A86" s="147">
        <v>45</v>
      </c>
      <c r="B86" s="155">
        <v>185851129</v>
      </c>
      <c r="C86" s="154"/>
      <c r="D86" s="150" t="s">
        <v>118</v>
      </c>
      <c r="E86" s="165" t="s">
        <v>18</v>
      </c>
      <c r="F86" s="165">
        <v>15</v>
      </c>
      <c r="G86" s="165">
        <v>4.0999999999999996</v>
      </c>
      <c r="H86" s="114"/>
      <c r="I86" s="152"/>
      <c r="J86" s="153">
        <f t="shared" si="12"/>
        <v>0</v>
      </c>
      <c r="K86" s="5"/>
      <c r="L86" s="5"/>
    </row>
    <row r="87" spans="1:14" s="7" customFormat="1">
      <c r="A87" s="147"/>
      <c r="B87" s="155"/>
      <c r="C87" s="154"/>
      <c r="D87" s="150" t="s">
        <v>76</v>
      </c>
      <c r="E87" s="165"/>
      <c r="F87" s="165"/>
      <c r="G87" s="165"/>
      <c r="H87" s="25"/>
      <c r="I87" s="152"/>
      <c r="J87" s="153"/>
      <c r="L87" s="5"/>
      <c r="M87" s="5"/>
    </row>
    <row r="88" spans="1:14" s="101" customFormat="1">
      <c r="A88" s="147">
        <v>46</v>
      </c>
      <c r="B88" s="155"/>
      <c r="C88" s="221"/>
      <c r="D88" s="222" t="s">
        <v>93</v>
      </c>
      <c r="E88" s="165" t="s">
        <v>15</v>
      </c>
      <c r="F88" s="165">
        <v>1</v>
      </c>
      <c r="G88" s="165">
        <v>20</v>
      </c>
      <c r="H88" s="97"/>
      <c r="I88" s="152">
        <f>F88*G88*H88</f>
        <v>0</v>
      </c>
      <c r="J88" s="153"/>
      <c r="K88" s="100"/>
      <c r="L88" s="100"/>
    </row>
    <row r="89" spans="1:14">
      <c r="A89" s="147"/>
      <c r="B89" s="155"/>
      <c r="C89" s="154"/>
      <c r="D89" s="167" t="s">
        <v>101</v>
      </c>
      <c r="E89" s="168"/>
      <c r="F89" s="168"/>
      <c r="G89" s="165"/>
      <c r="H89" s="25"/>
      <c r="I89" s="152"/>
      <c r="J89" s="153"/>
      <c r="L89" s="4"/>
      <c r="M89" s="4"/>
    </row>
    <row r="90" spans="1:14" s="101" customFormat="1" ht="25.5">
      <c r="A90" s="147">
        <v>47</v>
      </c>
      <c r="B90" s="155"/>
      <c r="C90" s="221"/>
      <c r="D90" s="222" t="s">
        <v>137</v>
      </c>
      <c r="E90" s="165" t="s">
        <v>15</v>
      </c>
      <c r="F90" s="165">
        <v>1</v>
      </c>
      <c r="G90" s="165">
        <v>20</v>
      </c>
      <c r="H90" s="97"/>
      <c r="I90" s="152">
        <f>F90*G90*H90</f>
        <v>0</v>
      </c>
      <c r="J90" s="153"/>
      <c r="K90" s="100"/>
      <c r="L90" s="100"/>
    </row>
    <row r="91" spans="1:14">
      <c r="A91" s="147"/>
      <c r="B91" s="155"/>
      <c r="C91" s="154"/>
      <c r="D91" s="167" t="s">
        <v>101</v>
      </c>
      <c r="E91" s="168"/>
      <c r="F91" s="168"/>
      <c r="G91" s="165"/>
      <c r="H91" s="25"/>
      <c r="I91" s="152"/>
      <c r="J91" s="153"/>
      <c r="L91" s="4"/>
      <c r="M91" s="4"/>
    </row>
    <row r="92" spans="1:14" s="7" customFormat="1" ht="15" customHeight="1">
      <c r="A92" s="147">
        <v>48</v>
      </c>
      <c r="B92" s="155"/>
      <c r="C92" s="215"/>
      <c r="D92" s="150" t="s">
        <v>102</v>
      </c>
      <c r="E92" s="165" t="s">
        <v>18</v>
      </c>
      <c r="F92" s="165">
        <v>1</v>
      </c>
      <c r="G92" s="165">
        <v>6</v>
      </c>
      <c r="H92" s="97"/>
      <c r="I92" s="152">
        <f>F92*G92*H92</f>
        <v>0</v>
      </c>
      <c r="J92" s="153"/>
    </row>
    <row r="93" spans="1:14">
      <c r="A93" s="147"/>
      <c r="B93" s="155"/>
      <c r="C93" s="154"/>
      <c r="D93" s="167" t="s">
        <v>101</v>
      </c>
      <c r="E93" s="168"/>
      <c r="F93" s="168"/>
      <c r="G93" s="165"/>
      <c r="H93" s="25"/>
      <c r="I93" s="152"/>
      <c r="J93" s="153"/>
      <c r="L93" s="4"/>
      <c r="M93" s="4"/>
    </row>
    <row r="94" spans="1:14">
      <c r="A94" s="147"/>
      <c r="B94" s="236"/>
      <c r="C94" s="215"/>
      <c r="D94" s="237"/>
      <c r="E94" s="165"/>
      <c r="F94" s="165"/>
      <c r="G94" s="165"/>
      <c r="H94" s="25"/>
      <c r="I94" s="152"/>
      <c r="J94" s="153"/>
      <c r="K94" s="169"/>
    </row>
    <row r="95" spans="1:14" s="7" customFormat="1" ht="26.25" thickBot="1">
      <c r="A95" s="238">
        <v>49</v>
      </c>
      <c r="B95" s="172">
        <v>998231311</v>
      </c>
      <c r="C95" s="173"/>
      <c r="D95" s="174" t="s">
        <v>97</v>
      </c>
      <c r="E95" s="175" t="s">
        <v>16</v>
      </c>
      <c r="F95" s="175">
        <v>1</v>
      </c>
      <c r="G95" s="176">
        <v>40</v>
      </c>
      <c r="H95" s="202"/>
      <c r="I95" s="177"/>
      <c r="J95" s="178">
        <f>F95*G95*H95</f>
        <v>0</v>
      </c>
    </row>
    <row r="96" spans="1:14" s="1" customFormat="1" ht="15.75" thickBot="1">
      <c r="A96" s="239"/>
      <c r="B96" s="240"/>
      <c r="C96" s="241"/>
      <c r="D96" s="242" t="s">
        <v>9</v>
      </c>
      <c r="E96" s="243"/>
      <c r="F96" s="243"/>
      <c r="G96" s="244"/>
      <c r="H96" s="245"/>
      <c r="I96" s="246" t="s">
        <v>11</v>
      </c>
      <c r="J96" s="246" t="s">
        <v>12</v>
      </c>
    </row>
    <row r="97" spans="1:17" s="1" customFormat="1" ht="15.75" thickBot="1">
      <c r="A97" s="187"/>
      <c r="B97" s="188"/>
      <c r="C97" s="189"/>
      <c r="D97" s="190" t="s">
        <v>13</v>
      </c>
      <c r="E97" s="183"/>
      <c r="F97" s="183"/>
      <c r="G97" s="183"/>
      <c r="H97" s="191"/>
      <c r="I97" s="192">
        <f>SUM(I10:I95)</f>
        <v>0</v>
      </c>
      <c r="J97" s="192">
        <f>SUM(J10:J95)</f>
        <v>0</v>
      </c>
    </row>
    <row r="98" spans="1:17" s="1" customFormat="1" ht="15.75" thickBot="1">
      <c r="A98" s="187"/>
      <c r="B98" s="188"/>
      <c r="C98" s="189"/>
      <c r="D98" s="190" t="s">
        <v>20</v>
      </c>
      <c r="E98" s="183"/>
      <c r="F98" s="183"/>
      <c r="G98" s="183"/>
      <c r="H98" s="193"/>
      <c r="I98" s="194"/>
      <c r="J98" s="195">
        <f>SUM(I97:J97)</f>
        <v>0</v>
      </c>
      <c r="L98" s="24"/>
    </row>
    <row r="99" spans="1:17" s="1" customFormat="1" ht="15.75" thickBot="1">
      <c r="A99" s="187"/>
      <c r="B99" s="188"/>
      <c r="C99" s="189"/>
      <c r="D99" s="190" t="s">
        <v>80</v>
      </c>
      <c r="E99" s="183"/>
      <c r="F99" s="183"/>
      <c r="G99" s="183"/>
      <c r="H99" s="193"/>
      <c r="I99" s="194"/>
      <c r="J99" s="195">
        <f>J98*0.21</f>
        <v>0</v>
      </c>
      <c r="L99" s="24"/>
    </row>
    <row r="100" spans="1:17" s="1" customFormat="1" ht="15.75" thickBot="1">
      <c r="A100" s="187"/>
      <c r="B100" s="188"/>
      <c r="C100" s="189"/>
      <c r="D100" s="190" t="s">
        <v>81</v>
      </c>
      <c r="E100" s="183"/>
      <c r="F100" s="183"/>
      <c r="G100" s="183"/>
      <c r="H100" s="193"/>
      <c r="I100" s="194"/>
      <c r="J100" s="195">
        <f>J98+J99</f>
        <v>0</v>
      </c>
      <c r="L100" s="24"/>
    </row>
    <row r="101" spans="1:17" s="1" customFormat="1" ht="15.75">
      <c r="A101"/>
      <c r="B101" s="135"/>
      <c r="C101" s="136"/>
      <c r="D101" s="137"/>
      <c r="E101" s="3"/>
      <c r="F101" s="3"/>
      <c r="G101" s="3"/>
      <c r="H101" s="138"/>
      <c r="I101" s="139"/>
      <c r="J101" s="139"/>
      <c r="L101" s="24"/>
    </row>
    <row r="102" spans="1:17" s="16" customFormat="1" ht="15.75">
      <c r="A102" s="87"/>
      <c r="B102" s="247"/>
      <c r="C102" s="248"/>
      <c r="D102" s="137"/>
      <c r="E102" s="3"/>
      <c r="F102" s="3"/>
      <c r="G102" s="3"/>
      <c r="H102" s="249"/>
      <c r="I102" s="14"/>
      <c r="J102" s="14"/>
      <c r="K102" s="267"/>
      <c r="L102" s="24"/>
      <c r="M102" s="1"/>
      <c r="N102" s="1"/>
      <c r="O102" s="1"/>
      <c r="P102" s="1"/>
      <c r="Q102" s="1"/>
    </row>
    <row r="103" spans="1:17" s="16" customFormat="1" ht="15.75">
      <c r="A103" s="87"/>
      <c r="B103" s="247"/>
      <c r="C103" s="248"/>
      <c r="D103" s="137"/>
      <c r="E103" s="3"/>
      <c r="F103" s="3"/>
      <c r="G103" s="3"/>
      <c r="H103" s="249"/>
      <c r="I103" s="14"/>
      <c r="J103" s="14"/>
      <c r="K103" s="267"/>
      <c r="L103" s="24"/>
      <c r="M103" s="1"/>
      <c r="N103" s="1"/>
      <c r="O103" s="1"/>
      <c r="P103" s="1"/>
      <c r="Q103" s="1"/>
    </row>
    <row r="104" spans="1:17" s="16" customFormat="1" ht="15.75">
      <c r="A104" s="87"/>
      <c r="B104" s="17"/>
      <c r="C104" s="250"/>
      <c r="D104" s="251"/>
      <c r="E104" s="252"/>
      <c r="F104" s="252"/>
      <c r="G104" s="252"/>
      <c r="H104" s="253"/>
      <c r="I104" s="14"/>
      <c r="J104" s="14"/>
      <c r="K104" s="267"/>
      <c r="L104" s="102"/>
    </row>
    <row r="105" spans="1:17" s="16" customFormat="1" ht="15.75">
      <c r="A105" s="87"/>
      <c r="B105" s="247"/>
      <c r="C105" s="248"/>
      <c r="D105" s="137"/>
      <c r="E105" s="3"/>
      <c r="F105" s="3"/>
      <c r="G105" s="3"/>
      <c r="H105" s="249"/>
      <c r="I105" s="14"/>
      <c r="J105" s="14"/>
      <c r="K105" s="267"/>
      <c r="L105" s="102"/>
    </row>
    <row r="106" spans="1:17" s="16" customFormat="1" ht="15.75">
      <c r="A106" s="87"/>
      <c r="B106" s="17"/>
      <c r="C106" s="18"/>
      <c r="D106" s="19"/>
      <c r="E106" s="3"/>
      <c r="F106" s="3"/>
      <c r="G106" s="3"/>
      <c r="H106" s="249"/>
      <c r="I106" s="14"/>
      <c r="J106" s="14"/>
      <c r="K106" s="267"/>
      <c r="L106" s="102"/>
    </row>
    <row r="107" spans="1:17" s="16" customFormat="1" ht="15.75">
      <c r="A107" s="87"/>
      <c r="B107" s="17"/>
      <c r="C107" s="18"/>
      <c r="D107" s="19"/>
      <c r="E107" s="3"/>
      <c r="F107" s="3"/>
      <c r="G107" s="3"/>
      <c r="H107" s="249"/>
      <c r="I107" s="14"/>
      <c r="J107" s="14"/>
      <c r="K107" s="267"/>
      <c r="L107" s="102"/>
    </row>
    <row r="108" spans="1:17" s="16" customFormat="1" ht="15.75">
      <c r="A108" s="87"/>
      <c r="B108" s="17"/>
      <c r="C108" s="18"/>
      <c r="D108" s="19"/>
      <c r="E108" s="3"/>
      <c r="F108" s="3"/>
      <c r="G108" s="3"/>
      <c r="H108" s="249"/>
      <c r="I108" s="14"/>
      <c r="J108" s="14"/>
      <c r="K108" s="267"/>
      <c r="L108" s="102"/>
    </row>
    <row r="109" spans="1:17" s="16" customFormat="1" ht="15.75">
      <c r="A109" s="87"/>
      <c r="B109" s="17"/>
      <c r="C109" s="18"/>
      <c r="D109" s="19"/>
      <c r="E109" s="3"/>
      <c r="F109" s="3"/>
      <c r="G109" s="3"/>
      <c r="H109" s="249"/>
      <c r="I109" s="14"/>
      <c r="J109" s="14"/>
      <c r="K109" s="267"/>
      <c r="L109" s="102"/>
    </row>
    <row r="110" spans="1:17" s="16" customFormat="1" ht="15.75">
      <c r="A110" s="87"/>
      <c r="B110" s="17"/>
      <c r="C110" s="18"/>
      <c r="D110" s="19"/>
      <c r="E110" s="3"/>
      <c r="F110" s="3"/>
      <c r="G110" s="3"/>
      <c r="H110" s="249"/>
      <c r="I110" s="14"/>
      <c r="J110" s="14"/>
      <c r="K110" s="267"/>
      <c r="L110" s="102"/>
    </row>
    <row r="111" spans="1:17" s="6" customFormat="1" ht="15.75">
      <c r="A111" s="20"/>
      <c r="B111" s="20"/>
      <c r="C111" s="20"/>
      <c r="D111" s="21"/>
      <c r="E111" s="20"/>
      <c r="F111" s="20"/>
      <c r="G111" s="20"/>
      <c r="H111" s="20"/>
      <c r="L111" s="102"/>
      <c r="M111" s="16"/>
      <c r="N111" s="16"/>
      <c r="O111" s="16"/>
      <c r="P111" s="16"/>
      <c r="Q111" s="16"/>
    </row>
    <row r="112" spans="1:17" s="6" customFormat="1" ht="15.75">
      <c r="A112" s="88"/>
      <c r="B112" s="20"/>
      <c r="C112" s="20"/>
      <c r="D112" s="20"/>
      <c r="E112" s="20"/>
      <c r="F112" s="20"/>
      <c r="H112" s="20"/>
      <c r="L112" s="102"/>
      <c r="M112" s="16"/>
      <c r="N112" s="16"/>
      <c r="O112" s="16"/>
      <c r="P112" s="16"/>
      <c r="Q112" s="16"/>
    </row>
    <row r="113" spans="1:8" s="6" customFormat="1" hidden="1">
      <c r="A113" s="20"/>
      <c r="B113" s="20"/>
      <c r="C113" s="20"/>
      <c r="D113" s="20"/>
      <c r="E113" s="20"/>
      <c r="F113" s="20"/>
      <c r="H113" s="20"/>
    </row>
    <row r="114" spans="1:8" s="6" customFormat="1">
      <c r="A114" s="20"/>
      <c r="B114" s="22"/>
      <c r="C114" s="20"/>
      <c r="D114" s="20"/>
      <c r="E114" s="20"/>
      <c r="F114" s="20"/>
      <c r="H114" s="20"/>
    </row>
    <row r="115" spans="1:8" s="6" customFormat="1" ht="15" customHeight="1">
      <c r="A115" s="20"/>
      <c r="B115" s="22"/>
      <c r="C115" s="20"/>
      <c r="D115" s="20"/>
      <c r="E115" s="20"/>
      <c r="F115" s="20"/>
      <c r="H115" s="20"/>
    </row>
    <row r="116" spans="1:8" s="6" customFormat="1">
      <c r="A116" s="20"/>
      <c r="B116" s="22"/>
      <c r="C116" s="20"/>
      <c r="D116" s="20"/>
      <c r="E116" s="20"/>
      <c r="F116" s="20"/>
      <c r="H116" s="20"/>
    </row>
    <row r="117" spans="1:8" s="6" customFormat="1">
      <c r="A117" s="20"/>
      <c r="B117" s="22"/>
      <c r="C117" s="20"/>
      <c r="D117" s="20"/>
      <c r="E117" s="20"/>
      <c r="F117" s="20"/>
      <c r="H117" s="20"/>
    </row>
    <row r="118" spans="1:8" s="6" customFormat="1">
      <c r="A118" s="20"/>
      <c r="B118" s="22"/>
      <c r="C118" s="20"/>
      <c r="D118" s="20"/>
      <c r="E118" s="20"/>
      <c r="F118" s="20"/>
      <c r="H118" s="20"/>
    </row>
    <row r="119" spans="1:8" s="6" customFormat="1">
      <c r="A119" s="20"/>
      <c r="B119" s="22"/>
      <c r="C119" s="22"/>
      <c r="D119" s="22"/>
      <c r="E119" s="20"/>
      <c r="F119" s="20"/>
      <c r="H119" s="20"/>
    </row>
    <row r="120" spans="1:8" s="6" customFormat="1">
      <c r="A120" s="88"/>
      <c r="B120" s="22"/>
      <c r="C120" s="22"/>
      <c r="D120" s="22"/>
      <c r="E120" s="20"/>
      <c r="F120" s="20"/>
      <c r="H120" s="20"/>
    </row>
  </sheetData>
  <sheetProtection algorithmName="SHA-512" hashValue="AGa9xj1lftEXR6+fXOkA/ZsdimsorPkmsnO2iaGPmfRNr9IfX6eGo7YA07megxivOZNKf1i5YfmEfrfqBy3sPg==" saltValue="raB8pufsaDjfa08CoEoW9w==" spinCount="100000" sheet="1" objects="1" scenarios="1"/>
  <mergeCells count="11">
    <mergeCell ref="F5:F7"/>
    <mergeCell ref="C3:J3"/>
    <mergeCell ref="G4:J4"/>
    <mergeCell ref="A5:A7"/>
    <mergeCell ref="B5:B7"/>
    <mergeCell ref="C5:C7"/>
    <mergeCell ref="D5:D7"/>
    <mergeCell ref="E5:E7"/>
    <mergeCell ref="G5:G7"/>
    <mergeCell ref="H5:H7"/>
    <mergeCell ref="I5:J6"/>
  </mergeCells>
  <phoneticPr fontId="52" type="noConversion"/>
  <pageMargins left="0.25" right="0.25" top="0.75" bottom="0.75" header="0.3" footer="0.3"/>
  <pageSetup paperSize="9" scale="80" orientation="portrait" horizontalDpi="3600" verticalDpi="360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KRYCÍ LIST</vt:lpstr>
      <vt:lpstr>Rekapitulace</vt:lpstr>
      <vt:lpstr>Přípravné práce</vt:lpstr>
      <vt:lpstr>Sadové úpravy</vt:lpstr>
      <vt:lpstr>následná péče</vt:lpstr>
      <vt:lpstr>Dil</vt:lpstr>
      <vt:lpstr>Rekapitulace!Dodavka</vt:lpstr>
      <vt:lpstr>Rekapitulace!HSV</vt:lpstr>
      <vt:lpstr>Rekapitulace!HZS</vt:lpstr>
      <vt:lpstr>Rekapitulace!Mont</vt:lpstr>
      <vt:lpstr>NazevDilu</vt:lpstr>
      <vt:lpstr>'Přípravné práce'!Oblast_tisku</vt:lpstr>
      <vt:lpstr>Rekapitulace!Oblast_tisku</vt:lpstr>
      <vt:lpstr>Rekapitulace!PSV</vt:lpstr>
      <vt:lpstr>Rekapitulace!VRN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Pavlíčková</dc:creator>
  <cp:lastModifiedBy>Eva Boušková</cp:lastModifiedBy>
  <cp:lastPrinted>2019-05-18T14:06:49Z</cp:lastPrinted>
  <dcterms:created xsi:type="dcterms:W3CDTF">2012-03-15T14:13:34Z</dcterms:created>
  <dcterms:modified xsi:type="dcterms:W3CDTF">2025-08-26T08:18:32Z</dcterms:modified>
</cp:coreProperties>
</file>