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01 -PRACOVNÍ PROSTOR\03_PROJEKTY\2026\MILOVICE - BÁZE-KOMUNIKACE 2\báze - oprava\EXPORT\BÁZE_KOM2_EKONOMIKA\"/>
    </mc:Choice>
  </mc:AlternateContent>
  <xr:revisionPtr revIDLastSave="0" documentId="8_{7FB005CC-0DAF-4F25-8B90-78352CFE39D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00_Krycí list" sheetId="1" r:id="rId1"/>
    <sheet name="01_Vstupy" sheetId="2" r:id="rId2"/>
    <sheet name="02_VV" sheetId="3" r:id="rId3"/>
    <sheet name="03_Souhrn" sheetId="4" r:id="rId4"/>
  </sheets>
  <definedNames>
    <definedName name="_xlnm.Print_Area" localSheetId="2">'02_VV'!$A$1:$K$75</definedName>
  </definedNames>
  <calcPr calcId="191029"/>
</workbook>
</file>

<file path=xl/calcChain.xml><?xml version="1.0" encoding="utf-8"?>
<calcChain xmlns="http://schemas.openxmlformats.org/spreadsheetml/2006/main">
  <c r="D19" i="4" l="1"/>
  <c r="C19" i="4"/>
  <c r="B19" i="4"/>
  <c r="D18" i="4"/>
  <c r="C18" i="4"/>
  <c r="B18" i="4"/>
  <c r="D17" i="4"/>
  <c r="C17" i="4"/>
  <c r="B17" i="4"/>
  <c r="E10" i="4"/>
  <c r="E9" i="4"/>
  <c r="E6" i="4"/>
  <c r="D6" i="4"/>
  <c r="C6" i="4"/>
  <c r="E5" i="4"/>
  <c r="D5" i="4"/>
  <c r="C5" i="4"/>
  <c r="E4" i="4"/>
  <c r="D4" i="4"/>
  <c r="C4" i="4"/>
  <c r="I75" i="3"/>
  <c r="J75" i="3" s="1"/>
  <c r="I74" i="3"/>
  <c r="J74" i="3" s="1"/>
  <c r="I72" i="3"/>
  <c r="J72" i="3" s="1"/>
  <c r="I71" i="3"/>
  <c r="J71" i="3" s="1"/>
  <c r="I70" i="3"/>
  <c r="J70" i="3" s="1"/>
  <c r="J69" i="3"/>
  <c r="I69" i="3"/>
  <c r="I68" i="3"/>
  <c r="J68" i="3" s="1"/>
  <c r="I67" i="3"/>
  <c r="J67" i="3" s="1"/>
  <c r="I65" i="3"/>
  <c r="J65" i="3" s="1"/>
  <c r="F65" i="3"/>
  <c r="I63" i="3"/>
  <c r="J63" i="3" s="1"/>
  <c r="J62" i="3"/>
  <c r="I62" i="3"/>
  <c r="I61" i="3"/>
  <c r="J61" i="3" s="1"/>
  <c r="I60" i="3"/>
  <c r="J60" i="3" s="1"/>
  <c r="I59" i="3"/>
  <c r="J59" i="3" s="1"/>
  <c r="I58" i="3"/>
  <c r="J58" i="3" s="1"/>
  <c r="I57" i="3"/>
  <c r="J57" i="3" s="1"/>
  <c r="I56" i="3"/>
  <c r="J56" i="3" s="1"/>
  <c r="J55" i="3"/>
  <c r="I55" i="3"/>
  <c r="I54" i="3"/>
  <c r="J54" i="3" s="1"/>
  <c r="I52" i="3"/>
  <c r="J52" i="3" s="1"/>
  <c r="I51" i="3"/>
  <c r="J51" i="3" s="1"/>
  <c r="I50" i="3"/>
  <c r="J50" i="3" s="1"/>
  <c r="I49" i="3"/>
  <c r="J49" i="3" s="1"/>
  <c r="I48" i="3"/>
  <c r="J48" i="3" s="1"/>
  <c r="I46" i="3"/>
  <c r="J46" i="3" s="1"/>
  <c r="F46" i="3"/>
  <c r="I45" i="3"/>
  <c r="J45" i="3" s="1"/>
  <c r="F45" i="3"/>
  <c r="I44" i="3"/>
  <c r="J44" i="3" s="1"/>
  <c r="F44" i="3"/>
  <c r="I43" i="3"/>
  <c r="J43" i="3" s="1"/>
  <c r="F43" i="3"/>
  <c r="I42" i="3"/>
  <c r="J42" i="3" s="1"/>
  <c r="J41" i="3"/>
  <c r="I41" i="3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F33" i="3"/>
  <c r="I32" i="3"/>
  <c r="J32" i="3" s="1"/>
  <c r="F32" i="3"/>
  <c r="I31" i="3"/>
  <c r="J31" i="3" s="1"/>
  <c r="F31" i="3"/>
  <c r="I30" i="3"/>
  <c r="J30" i="3" s="1"/>
  <c r="F30" i="3"/>
  <c r="I29" i="3"/>
  <c r="J29" i="3" s="1"/>
  <c r="F29" i="3"/>
  <c r="J28" i="3"/>
  <c r="I28" i="3"/>
  <c r="F28" i="3"/>
  <c r="J27" i="3"/>
  <c r="I27" i="3"/>
  <c r="F27" i="3"/>
  <c r="I26" i="3"/>
  <c r="J26" i="3" s="1"/>
  <c r="I25" i="3"/>
  <c r="J25" i="3" s="1"/>
  <c r="I24" i="3"/>
  <c r="J24" i="3" s="1"/>
  <c r="I22" i="3"/>
  <c r="J22" i="3" s="1"/>
  <c r="J21" i="3"/>
  <c r="I21" i="3"/>
  <c r="I20" i="3"/>
  <c r="J20" i="3" s="1"/>
  <c r="F20" i="3"/>
  <c r="I19" i="3"/>
  <c r="J19" i="3" s="1"/>
  <c r="F19" i="3"/>
  <c r="I18" i="3"/>
  <c r="J18" i="3" s="1"/>
  <c r="F18" i="3"/>
  <c r="I17" i="3"/>
  <c r="J17" i="3" s="1"/>
  <c r="I16" i="3"/>
  <c r="J16" i="3" s="1"/>
  <c r="I15" i="3"/>
  <c r="J15" i="3" s="1"/>
  <c r="J14" i="3"/>
  <c r="I14" i="3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J4" i="3"/>
  <c r="I4" i="3"/>
  <c r="I3" i="3"/>
  <c r="J3" i="3" s="1"/>
  <c r="E8" i="4" l="1"/>
  <c r="E11" i="4" s="1"/>
  <c r="B19" i="1" s="1"/>
  <c r="E12" i="4"/>
  <c r="B20" i="1" s="1"/>
  <c r="E13" i="4" l="1"/>
  <c r="B21" i="1" s="1"/>
  <c r="K13" i="3" l="1"/>
  <c r="K12" i="3"/>
  <c r="K38" i="3"/>
  <c r="K71" i="3"/>
  <c r="K60" i="3"/>
  <c r="K57" i="3"/>
  <c r="K49" i="3"/>
  <c r="K15" i="3"/>
  <c r="K20" i="3"/>
  <c r="K61" i="3"/>
  <c r="K26" i="3"/>
  <c r="K51" i="3"/>
  <c r="K63" i="3"/>
  <c r="K24" i="3"/>
  <c r="K25" i="3"/>
  <c r="K69" i="3"/>
  <c r="K39" i="3"/>
  <c r="K31" i="3"/>
  <c r="K33" i="3"/>
  <c r="K11" i="3"/>
  <c r="K59" i="3"/>
  <c r="K55" i="3"/>
  <c r="K8" i="3"/>
  <c r="K58" i="3"/>
  <c r="K35" i="3"/>
  <c r="K30" i="3"/>
  <c r="K32" i="3"/>
  <c r="K42" i="3"/>
  <c r="K46" i="3"/>
  <c r="K16" i="3"/>
  <c r="K70" i="3"/>
  <c r="K65" i="3"/>
  <c r="K45" i="3"/>
  <c r="K17" i="3"/>
  <c r="K5" i="3"/>
  <c r="K44" i="3"/>
  <c r="K28" i="3"/>
  <c r="K40" i="3"/>
  <c r="K6" i="3"/>
  <c r="K41" i="3"/>
  <c r="K36" i="3"/>
  <c r="K10" i="3"/>
  <c r="K56" i="3"/>
  <c r="K9" i="3"/>
  <c r="K3" i="3"/>
  <c r="K29" i="3"/>
  <c r="K7" i="3"/>
  <c r="K22" i="3"/>
  <c r="K68" i="3"/>
  <c r="K62" i="3"/>
  <c r="K52" i="3"/>
  <c r="K4" i="3"/>
  <c r="K75" i="3"/>
  <c r="K34" i="3"/>
  <c r="K50" i="3"/>
  <c r="K14" i="3"/>
  <c r="K27" i="3"/>
  <c r="K37" i="3"/>
  <c r="K18" i="3"/>
  <c r="K54" i="3"/>
  <c r="K72" i="3"/>
  <c r="K67" i="3"/>
  <c r="K74" i="3"/>
  <c r="K43" i="3"/>
  <c r="K48" i="3"/>
  <c r="K19" i="3"/>
  <c r="K21" i="3"/>
</calcChain>
</file>

<file path=xl/sharedStrings.xml><?xml version="1.0" encoding="utf-8"?>
<sst xmlns="http://schemas.openxmlformats.org/spreadsheetml/2006/main" count="443" uniqueCount="227">
  <si>
    <t>KRYCÍ LIST ROZPOČTU</t>
  </si>
  <si>
    <t>Identifikace</t>
  </si>
  <si>
    <t>Název akce</t>
  </si>
  <si>
    <t>STAVEBNÍ ÚPRAVY ADMINISTRATIVNÍ BUDOVY V AREÁLU „BÁZE“ MILOVICE</t>
  </si>
  <si>
    <t>Objekt / IO</t>
  </si>
  <si>
    <t>IO 01 KOMUNIKACE A ZPEVNĚNÉ PLOCHY</t>
  </si>
  <si>
    <t>Místo stavby</t>
  </si>
  <si>
    <t>BÁZE, Milovice, Topolová ulice</t>
  </si>
  <si>
    <t>Objednatel</t>
  </si>
  <si>
    <t>Město Milovice, nám. 30. června 508, 289 24 Milovice – Mladá</t>
  </si>
  <si>
    <t>Evidenční číslo projektu</t>
  </si>
  <si>
    <t>4-01-2601</t>
  </si>
  <si>
    <t>Stupeň dokumentace</t>
  </si>
  <si>
    <t>RPD</t>
  </si>
  <si>
    <t>Datum PD</t>
  </si>
  <si>
    <t>01/2026</t>
  </si>
  <si>
    <t>Zodpovědný projektant</t>
  </si>
  <si>
    <t>Ing. Jiří  Plotěný</t>
  </si>
  <si>
    <t>Zpracovatel rozpočtu</t>
  </si>
  <si>
    <t>Datum zpracování rozpočtu</t>
  </si>
  <si>
    <t>06.02.2026</t>
  </si>
  <si>
    <t>Cenová soustava</t>
  </si>
  <si>
    <t>Poznámka k rozsahu</t>
  </si>
  <si>
    <t>Rozpočet vynulován – zachovány vzorce; jednotkové ceny k doplnění.</t>
  </si>
  <si>
    <t>Finanční souhrn</t>
  </si>
  <si>
    <t>Cena bez DPH [Kč]</t>
  </si>
  <si>
    <t>Měna</t>
  </si>
  <si>
    <t>Kč</t>
  </si>
  <si>
    <t>DPH [Kč]</t>
  </si>
  <si>
    <t>Cena s DPH [Kč]</t>
  </si>
  <si>
    <t>Vstupy ploch (m²) – bez skladby C</t>
  </si>
  <si>
    <t>Objekt</t>
  </si>
  <si>
    <t>Popis</t>
  </si>
  <si>
    <t>Plocha [m²]</t>
  </si>
  <si>
    <t>A</t>
  </si>
  <si>
    <t>Komunikace pojízdná</t>
  </si>
  <si>
    <t>B</t>
  </si>
  <si>
    <t>Chodníky</t>
  </si>
  <si>
    <t>D</t>
  </si>
  <si>
    <t>Zelené plochy</t>
  </si>
  <si>
    <t>Režie [%]</t>
  </si>
  <si>
    <t>Zisk [%]</t>
  </si>
  <si>
    <t>DPH [%]</t>
  </si>
  <si>
    <t>Typ konstrukce</t>
  </si>
  <si>
    <t>Kód ÚRS</t>
  </si>
  <si>
    <t>Název položky</t>
  </si>
  <si>
    <t>MJ</t>
  </si>
  <si>
    <t>Množství</t>
  </si>
  <si>
    <t>JC Materiál [Kč]</t>
  </si>
  <si>
    <t>JC Práce [Kč]</t>
  </si>
  <si>
    <t>Cena Materiál [Kč]</t>
  </si>
  <si>
    <t>Cena Práce [Kč]</t>
  </si>
  <si>
    <t>Cena Celkem [Kč]</t>
  </si>
  <si>
    <t>Poznámka</t>
  </si>
  <si>
    <t>Oddíl: 1 - Zemní práce</t>
  </si>
  <si>
    <t>Dopravní značení</t>
  </si>
  <si>
    <t>131351101</t>
  </si>
  <si>
    <t>Výkop jámy pro patku sloupku DZ (typově)</t>
  </si>
  <si>
    <t>m3</t>
  </si>
  <si>
    <t>174151101</t>
  </si>
  <si>
    <t>Zásyp jámy pro patku sloupku DZ</t>
  </si>
  <si>
    <t>R-0009</t>
  </si>
  <si>
    <t>Zhutnění pláně (Edef,2 min. 90 MPa) – kontrola/zkoušky</t>
  </si>
  <si>
    <t>soubor</t>
  </si>
  <si>
    <t>Komunikace – zemní práce</t>
  </si>
  <si>
    <t>122251106</t>
  </si>
  <si>
    <t>Výkop pro konstrukci komunikace hl. 200 mm</t>
  </si>
  <si>
    <t>Nakládání a odvoz výkopku</t>
  </si>
  <si>
    <t>167151111</t>
  </si>
  <si>
    <t>Nakládání výkopku strojně (třída těžitelnosti I, skup. 1 až 3), množství přes 100 m³</t>
  </si>
  <si>
    <t>460361111</t>
  </si>
  <si>
    <t>Poplatek za uložení zeminy na skládce (skládkovné), kód odpadu 17 05 04</t>
  </si>
  <si>
    <t>t</t>
  </si>
  <si>
    <t>162751117</t>
  </si>
  <si>
    <t>Vodorovné přemístění (odvoz) výkopku/sypaniny na skládku – vzdálenost 9–10 km</t>
  </si>
  <si>
    <t>Obrubníky</t>
  </si>
  <si>
    <t>Odvoz přebytečné zeminy (volitelné – dle PD)</t>
  </si>
  <si>
    <t>Výkop rýhy pro obrubník (volitelné – dle PD)</t>
  </si>
  <si>
    <t>Zásyp rýhy zeminou (volitelné – dle PD)</t>
  </si>
  <si>
    <t>Obrubníky – zemní práce</t>
  </si>
  <si>
    <t>132251101</t>
  </si>
  <si>
    <t>Hloubení rýh nezapažených š do 800 mm strojně (pro obrubníky)</t>
  </si>
  <si>
    <t>Zásyp rýh po obrubnících (vč. zhutnění)</t>
  </si>
  <si>
    <t>Povrchové odvodnění</t>
  </si>
  <si>
    <t>Výkop rýhy pro liniový žlab (typově)</t>
  </si>
  <si>
    <t>Zásyp rýhy pro liniový žlab</t>
  </si>
  <si>
    <t>R-0014</t>
  </si>
  <si>
    <t>Zhutnění pláně (Edef,2 min. 45 MPa) – kontrola/zkoušky</t>
  </si>
  <si>
    <t>R-0018</t>
  </si>
  <si>
    <t>Drenážní vrstva ze štěrkopísku (tl. 150 mm)</t>
  </si>
  <si>
    <t>R-0017</t>
  </si>
  <si>
    <t>Geotextilie – položení</t>
  </si>
  <si>
    <t>m2</t>
  </si>
  <si>
    <t>R-0016</t>
  </si>
  <si>
    <t>Rozprostření podorniční vrstvy (tl. 150 mm)</t>
  </si>
  <si>
    <t>E</t>
  </si>
  <si>
    <t>Zásypy</t>
  </si>
  <si>
    <t>R-ZASYP-REC-MAT</t>
  </si>
  <si>
    <t>Zásyp jam a rýh – dodávka recyklátu</t>
  </si>
  <si>
    <t>R-ZASYP-REC-MON</t>
  </si>
  <si>
    <t>Zásyp jam a rýh – montáž a hutnění</t>
  </si>
  <si>
    <t>Oddíl: 5 - Komunikace</t>
  </si>
  <si>
    <t>Kamenné konstrukce</t>
  </si>
  <si>
    <t>589325111</t>
  </si>
  <si>
    <t>Beton C16/20 – lože pod obrubu z žulové kostky (šachta)</t>
  </si>
  <si>
    <t>58381007</t>
  </si>
  <si>
    <t>Kostka štípaná dlažební žula (pro obrubu šachty) – materiál</t>
  </si>
  <si>
    <t>916111123</t>
  </si>
  <si>
    <t>Osazení silniční obruby z dlažebních kostek (žulová kostka 100/100) – obruba šachty</t>
  </si>
  <si>
    <t>m</t>
  </si>
  <si>
    <t>R-0004</t>
  </si>
  <si>
    <t>Asfaltový beton ložní ACL 16 (tl. 50 mm)</t>
  </si>
  <si>
    <t>R-0006</t>
  </si>
  <si>
    <t>Asfaltový beton podkladní ACP 16 (tl. 60 mm)</t>
  </si>
  <si>
    <t>R-0002</t>
  </si>
  <si>
    <t>Asfaltový koberec mastixový SMA 11 (tl. 40 mm)</t>
  </si>
  <si>
    <t>R-SC-032</t>
  </si>
  <si>
    <t>Směs stmelená cementem SC 0/32 C16/20 (tl. 100 mm)</t>
  </si>
  <si>
    <t>R-0005</t>
  </si>
  <si>
    <t>Spojovací postřik asfaltový (0,3 kg/m²)</t>
  </si>
  <si>
    <t>kg</t>
  </si>
  <si>
    <t>R-0003</t>
  </si>
  <si>
    <t>Spojovací postřik asfaltový (0,5 kg/m²)</t>
  </si>
  <si>
    <t>R-0008</t>
  </si>
  <si>
    <t>Štěrkodrť fr. 0/32 (tl. 150 mm)</t>
  </si>
  <si>
    <t>Beton C16/20 – lože a opěra obrubníku (nájezdový)</t>
  </si>
  <si>
    <t>Beton C16/20 – lože a opěra obrubníku (silniční)</t>
  </si>
  <si>
    <t>Beton C16/20 – lože a opěra obrubníku (zahradní)</t>
  </si>
  <si>
    <t>592130111</t>
  </si>
  <si>
    <t>Obrubník nájezdový betonový</t>
  </si>
  <si>
    <t>592120111</t>
  </si>
  <si>
    <t>Obrubník silniční betonový</t>
  </si>
  <si>
    <t>592170111</t>
  </si>
  <si>
    <t>Obrubník zahradní betonový</t>
  </si>
  <si>
    <t>916231131</t>
  </si>
  <si>
    <t>Osazení nájezdového obrubníku</t>
  </si>
  <si>
    <t>916231121</t>
  </si>
  <si>
    <t>Osazení silničního obrubníku do betonu</t>
  </si>
  <si>
    <t>916231113</t>
  </si>
  <si>
    <t>Osazení zahradního obrubníku do lože z betonu</t>
  </si>
  <si>
    <t>R-0010</t>
  </si>
  <si>
    <t>Betonová zámková dlažba (tl. 60 mm)</t>
  </si>
  <si>
    <t>R-0011</t>
  </si>
  <si>
    <t>Ložní vrstva z drceného kameniva 0/4 (tl. 20 mm)</t>
  </si>
  <si>
    <t>R-0012</t>
  </si>
  <si>
    <t>Podkladní vrstva z drceného kameniva 4/8 (tl. 60 mm)</t>
  </si>
  <si>
    <t>R-0013</t>
  </si>
  <si>
    <t>Štěrkodrť fr. 0/32 (tl. 130 mm)</t>
  </si>
  <si>
    <t>Oddíl: 8 - Trubní vedení</t>
  </si>
  <si>
    <t>Beton C16/20 – lože a obetonování liniového žlabu D400</t>
  </si>
  <si>
    <t>R-ZLAB-CELO</t>
  </si>
  <si>
    <t>Koncový díl / čelo pro liniový žlab D400</t>
  </si>
  <si>
    <t>kus</t>
  </si>
  <si>
    <t>R-ZLAB-KOMP</t>
  </si>
  <si>
    <t>Liniová vpusť / odvodňovací žlab kompozitní 100/100 vč. zápachové uzávěry – materiál</t>
  </si>
  <si>
    <t>935113211</t>
  </si>
  <si>
    <t>Osazení odvodňovacího žlabu s krycím roštem šířky do 200 mm včetně betonového lože</t>
  </si>
  <si>
    <t>R-ZLAB-VPUSŤ</t>
  </si>
  <si>
    <t>Vpusť / odtokový prvek liniového žlabu vč. zápachové uzávěry (D400)</t>
  </si>
  <si>
    <t>Oddíl: 9 - Ostatní konstrukce a práce</t>
  </si>
  <si>
    <t>Beton C16/20 pro patky sloupků DZ</t>
  </si>
  <si>
    <t>40445608</t>
  </si>
  <si>
    <t>Dodávka svislé dopravní značky (materiál – dle typu, rozměru)</t>
  </si>
  <si>
    <t>R-DZ-TAB</t>
  </si>
  <si>
    <t>Dopravní značka – dodatková tabulka (materiál, např. E7/E12/E13 500×300 mm)</t>
  </si>
  <si>
    <t>914111115</t>
  </si>
  <si>
    <t>Montáž dodatkové tabulky k DZ</t>
  </si>
  <si>
    <t>914511111</t>
  </si>
  <si>
    <t>Montáž sloupku dopravních značek délky do 3,5 m do betonového základu</t>
  </si>
  <si>
    <t>914111111</t>
  </si>
  <si>
    <t>Montáž svislé dopravní značky základní do 1 m² objímkami na sloupek</t>
  </si>
  <si>
    <t>40445225</t>
  </si>
  <si>
    <t>Sloupek pro dopravní značku Zn D 60 mm v 3,5 m (materiál)</t>
  </si>
  <si>
    <t>915211112</t>
  </si>
  <si>
    <t>Vodorovné dopravní značení plastem š. 120 mm (v praxi položka pro š. 125 mm)</t>
  </si>
  <si>
    <t>Dopravně inženýrská opatření</t>
  </si>
  <si>
    <t>911331111</t>
  </si>
  <si>
    <t>Vypracování dopravně inženýrských opatření (DIO) a činnosti spojené s DIR</t>
  </si>
  <si>
    <t>Zkoušky a měření</t>
  </si>
  <si>
    <t>912911111</t>
  </si>
  <si>
    <t>Statická zatěžovací zkouška komunikace (včetně vyhodnocení)</t>
  </si>
  <si>
    <t>Oddíl: 18 - Sadové úpravy</t>
  </si>
  <si>
    <t>R-0015</t>
  </si>
  <si>
    <t>Založení trávníku výsevem</t>
  </si>
  <si>
    <t>Oddíl: 96 - Bourání konstrukcí</t>
  </si>
  <si>
    <t>Bourání</t>
  </si>
  <si>
    <t>R-BOUR-ASF-200</t>
  </si>
  <si>
    <t>Bourání asfaltových ploch (tl. 200 mm – dle zadání)</t>
  </si>
  <si>
    <t>R-BOUR-BET-200</t>
  </si>
  <si>
    <t>Bourání betonových ploch (tl. 200 mm – dle zadání)</t>
  </si>
  <si>
    <t>R-DEMO-ZAM-80</t>
  </si>
  <si>
    <t>Demontáž zámkové dlažby tl. 80 mm (uvaž. vrstva 400 mm pro odvoz – dle zadání)</t>
  </si>
  <si>
    <t>Přesuny hmot</t>
  </si>
  <si>
    <t>R-ODVOZ-ASF-5KM</t>
  </si>
  <si>
    <t>Odvoz vybouraných hmot – asfaltové vrstvy (do 5 km)</t>
  </si>
  <si>
    <t>R-ODVOZ-BET-5KM</t>
  </si>
  <si>
    <t>Odvoz vybouraných hmot – betonové plochy (do 5 km)</t>
  </si>
  <si>
    <t>R-ODVOZ-ZAM-5KM</t>
  </si>
  <si>
    <t>Odvoz vybouraných hmot – zámková dlažba (do 5 km)</t>
  </si>
  <si>
    <t>Oddíl: 711 - Izolace proti vodě</t>
  </si>
  <si>
    <t>Izolace svislá</t>
  </si>
  <si>
    <t>R-NOP-500-MAT</t>
  </si>
  <si>
    <t>Nopová fólie š 500 mm – dodávka</t>
  </si>
  <si>
    <t>R-NOP-500-MON</t>
  </si>
  <si>
    <t>Nopová fólie š 500 mm – montáž</t>
  </si>
  <si>
    <t>Souhrn rozpočtu (ÚRS/KROS) – materiál/práce + stavební díly</t>
  </si>
  <si>
    <t>Součet dle objektů</t>
  </si>
  <si>
    <t>Mezisoučet</t>
  </si>
  <si>
    <t>Režie</t>
  </si>
  <si>
    <t>Zisk</t>
  </si>
  <si>
    <t>Cena bez DPH</t>
  </si>
  <si>
    <t>DPH</t>
  </si>
  <si>
    <t>Cena s DPH</t>
  </si>
  <si>
    <t>Rozpad dle stavebních dílů</t>
  </si>
  <si>
    <t>Stavební díl</t>
  </si>
  <si>
    <t>1 - Zemní práce</t>
  </si>
  <si>
    <t>18 - Sadové úpravy</t>
  </si>
  <si>
    <t>5 - Komunikace</t>
  </si>
  <si>
    <t>ÚRS 2024/2025</t>
  </si>
  <si>
    <t>Poplatek za uložení odpadu na skládce – směsi betonu/dlažby (kód 17 01 07)</t>
  </si>
  <si>
    <t>R-SKL-170107</t>
  </si>
  <si>
    <t>Skládkovné – odpady z bourání</t>
  </si>
  <si>
    <t>Poplatek za uložení odpadu na skládce – beton (kód 17 01 01)</t>
  </si>
  <si>
    <t>R-SKL-170101</t>
  </si>
  <si>
    <t>Poplatek za uložení odpadu na skládce – asfaltové směsi (kód 17 03 02)</t>
  </si>
  <si>
    <t>R-SKL-170302</t>
  </si>
  <si>
    <t>Doplněno dne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</si>
</sst>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4" borderId="2" xfId="0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0" borderId="0" xfId="0"/>
    <xf numFmtId="3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/>
    <xf numFmtId="0" fontId="1" fillId="0" borderId="0" xfId="0" applyFont="1"/>
    <xf numFmtId="0" fontId="2" fillId="0" borderId="0" xfId="0" applyFont="1"/>
    <xf numFmtId="0" fontId="0" fillId="5" borderId="5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pane ySplit="3" topLeftCell="A4" activePane="bottomLeft" state="frozen"/>
      <selection pane="bottomLeft" activeCell="A25" sqref="A25"/>
    </sheetView>
  </sheetViews>
  <sheetFormatPr defaultRowHeight="14.4" x14ac:dyDescent="0.3"/>
  <cols>
    <col min="1" max="1" width="28" customWidth="1"/>
    <col min="2" max="2" width="40" customWidth="1"/>
    <col min="3" max="3" width="12" customWidth="1"/>
    <col min="4" max="6" width="10" customWidth="1"/>
  </cols>
  <sheetData>
    <row r="1" spans="1:6" ht="18" x14ac:dyDescent="0.35">
      <c r="A1" s="18" t="s">
        <v>0</v>
      </c>
      <c r="B1" s="19"/>
      <c r="C1" s="19"/>
      <c r="D1" s="19"/>
      <c r="E1" s="19"/>
      <c r="F1" s="19"/>
    </row>
    <row r="3" spans="1:6" x14ac:dyDescent="0.3">
      <c r="A3" s="22" t="s">
        <v>1</v>
      </c>
      <c r="B3" s="19"/>
      <c r="C3" s="19"/>
      <c r="D3" s="19"/>
      <c r="E3" s="19"/>
      <c r="F3" s="19"/>
    </row>
    <row r="4" spans="1:6" x14ac:dyDescent="0.3">
      <c r="A4" s="8" t="s">
        <v>2</v>
      </c>
      <c r="B4" s="15" t="s">
        <v>3</v>
      </c>
      <c r="C4" s="16"/>
      <c r="D4" s="16"/>
      <c r="E4" s="16"/>
      <c r="F4" s="17"/>
    </row>
    <row r="5" spans="1:6" x14ac:dyDescent="0.3">
      <c r="A5" s="8" t="s">
        <v>4</v>
      </c>
      <c r="B5" s="15" t="s">
        <v>5</v>
      </c>
      <c r="C5" s="16"/>
      <c r="D5" s="16"/>
      <c r="E5" s="16"/>
      <c r="F5" s="17"/>
    </row>
    <row r="6" spans="1:6" x14ac:dyDescent="0.3">
      <c r="A6" s="8" t="s">
        <v>6</v>
      </c>
      <c r="B6" s="15" t="s">
        <v>7</v>
      </c>
      <c r="C6" s="16"/>
      <c r="D6" s="16"/>
      <c r="E6" s="16"/>
      <c r="F6" s="17"/>
    </row>
    <row r="7" spans="1:6" x14ac:dyDescent="0.3">
      <c r="A7" s="8" t="s">
        <v>8</v>
      </c>
      <c r="B7" s="15" t="s">
        <v>9</v>
      </c>
      <c r="C7" s="16"/>
      <c r="D7" s="16"/>
      <c r="E7" s="16"/>
      <c r="F7" s="17"/>
    </row>
    <row r="8" spans="1:6" x14ac:dyDescent="0.3">
      <c r="A8" s="8" t="s">
        <v>10</v>
      </c>
      <c r="B8" s="15" t="s">
        <v>11</v>
      </c>
      <c r="C8" s="16"/>
      <c r="D8" s="16"/>
      <c r="E8" s="16"/>
      <c r="F8" s="17"/>
    </row>
    <row r="9" spans="1:6" x14ac:dyDescent="0.3">
      <c r="A9" s="8" t="s">
        <v>12</v>
      </c>
      <c r="B9" s="15" t="s">
        <v>13</v>
      </c>
      <c r="C9" s="16"/>
      <c r="D9" s="16"/>
      <c r="E9" s="16"/>
      <c r="F9" s="17"/>
    </row>
    <row r="10" spans="1:6" x14ac:dyDescent="0.3">
      <c r="A10" s="8" t="s">
        <v>14</v>
      </c>
      <c r="B10" s="15" t="s">
        <v>15</v>
      </c>
      <c r="C10" s="16"/>
      <c r="D10" s="16"/>
      <c r="E10" s="16"/>
      <c r="F10" s="17"/>
    </row>
    <row r="11" spans="1:6" x14ac:dyDescent="0.3">
      <c r="A11" s="8" t="s">
        <v>16</v>
      </c>
      <c r="B11" s="15" t="s">
        <v>17</v>
      </c>
      <c r="C11" s="16"/>
      <c r="D11" s="16"/>
      <c r="E11" s="16"/>
      <c r="F11" s="17"/>
    </row>
    <row r="12" spans="1:6" x14ac:dyDescent="0.3">
      <c r="A12" s="8" t="s">
        <v>18</v>
      </c>
      <c r="B12" s="15" t="s">
        <v>17</v>
      </c>
      <c r="C12" s="16"/>
      <c r="D12" s="16"/>
      <c r="E12" s="16"/>
      <c r="F12" s="17"/>
    </row>
    <row r="13" spans="1:6" x14ac:dyDescent="0.3">
      <c r="A13" s="8" t="s">
        <v>19</v>
      </c>
      <c r="B13" s="15" t="s">
        <v>20</v>
      </c>
      <c r="C13" s="16"/>
      <c r="D13" s="16"/>
      <c r="E13" s="16"/>
      <c r="F13" s="17"/>
    </row>
    <row r="14" spans="1:6" x14ac:dyDescent="0.3">
      <c r="A14" s="8" t="s">
        <v>21</v>
      </c>
      <c r="B14" s="15" t="s">
        <v>218</v>
      </c>
      <c r="C14" s="16"/>
      <c r="D14" s="16"/>
      <c r="E14" s="16"/>
      <c r="F14" s="17"/>
    </row>
    <row r="15" spans="1:6" x14ac:dyDescent="0.3">
      <c r="A15" s="8" t="s">
        <v>22</v>
      </c>
      <c r="B15" s="15" t="s">
        <v>23</v>
      </c>
      <c r="C15" s="16"/>
      <c r="D15" s="16"/>
      <c r="E15" s="16"/>
      <c r="F15" s="17"/>
    </row>
    <row r="18" spans="1:6" x14ac:dyDescent="0.3">
      <c r="A18" s="22" t="s">
        <v>24</v>
      </c>
      <c r="B18" s="19"/>
      <c r="C18" s="19"/>
      <c r="D18" s="19"/>
      <c r="E18" s="19"/>
      <c r="F18" s="19"/>
    </row>
    <row r="19" spans="1:6" x14ac:dyDescent="0.3">
      <c r="A19" s="9" t="s">
        <v>25</v>
      </c>
      <c r="B19" s="20">
        <f>'03_Souhrn'!E11</f>
        <v>0</v>
      </c>
      <c r="C19" s="17"/>
      <c r="D19" s="9" t="s">
        <v>26</v>
      </c>
      <c r="E19" s="21" t="s">
        <v>27</v>
      </c>
      <c r="F19" s="17"/>
    </row>
    <row r="20" spans="1:6" x14ac:dyDescent="0.3">
      <c r="A20" s="9" t="s">
        <v>28</v>
      </c>
      <c r="B20" s="20">
        <f>'03_Souhrn'!E12</f>
        <v>0</v>
      </c>
      <c r="C20" s="17"/>
      <c r="D20" s="9" t="s">
        <v>26</v>
      </c>
      <c r="E20" s="21" t="s">
        <v>27</v>
      </c>
      <c r="F20" s="17"/>
    </row>
    <row r="21" spans="1:6" x14ac:dyDescent="0.3">
      <c r="A21" s="9" t="s">
        <v>29</v>
      </c>
      <c r="B21" s="20">
        <f>'03_Souhrn'!E13</f>
        <v>0</v>
      </c>
      <c r="C21" s="17"/>
      <c r="D21" s="9" t="s">
        <v>26</v>
      </c>
      <c r="E21" s="21" t="s">
        <v>27</v>
      </c>
      <c r="F21" s="17"/>
    </row>
  </sheetData>
  <mergeCells count="21">
    <mergeCell ref="A1:F1"/>
    <mergeCell ref="B20:C20"/>
    <mergeCell ref="B5:F5"/>
    <mergeCell ref="E21:F21"/>
    <mergeCell ref="E20:F20"/>
    <mergeCell ref="B21:C21"/>
    <mergeCell ref="B11:F11"/>
    <mergeCell ref="E19:F19"/>
    <mergeCell ref="B14:F14"/>
    <mergeCell ref="B13:F13"/>
    <mergeCell ref="B19:C19"/>
    <mergeCell ref="B15:F15"/>
    <mergeCell ref="B4:F4"/>
    <mergeCell ref="B7:F7"/>
    <mergeCell ref="A18:F18"/>
    <mergeCell ref="A3:F3"/>
    <mergeCell ref="B12:F12"/>
    <mergeCell ref="B8:F8"/>
    <mergeCell ref="B10:F10"/>
    <mergeCell ref="B9:F9"/>
    <mergeCell ref="B6:F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sqref="A1:F1"/>
    </sheetView>
  </sheetViews>
  <sheetFormatPr defaultRowHeight="14.4" x14ac:dyDescent="0.3"/>
  <cols>
    <col min="1" max="1" width="5.88671875" customWidth="1"/>
    <col min="2" max="4" width="25.77734375" customWidth="1"/>
    <col min="5" max="5" width="9.77734375" customWidth="1"/>
    <col min="6" max="11" width="12.77734375" customWidth="1"/>
  </cols>
  <sheetData>
    <row r="1" spans="1:6" ht="15.6" customHeight="1" x14ac:dyDescent="0.3">
      <c r="A1" s="23" t="s">
        <v>30</v>
      </c>
      <c r="B1" s="19"/>
      <c r="C1" s="19"/>
      <c r="D1" s="19"/>
      <c r="E1" s="19"/>
      <c r="F1" s="19"/>
    </row>
    <row r="2" spans="1:6" ht="28.8" customHeight="1" x14ac:dyDescent="0.3">
      <c r="A2" s="1" t="s">
        <v>31</v>
      </c>
      <c r="B2" s="1" t="s">
        <v>32</v>
      </c>
      <c r="C2" s="1" t="s">
        <v>33</v>
      </c>
      <c r="D2" s="1"/>
      <c r="E2" s="1"/>
      <c r="F2" s="1"/>
    </row>
    <row r="3" spans="1:6" ht="43.2" customHeight="1" x14ac:dyDescent="0.3">
      <c r="A3" s="2" t="s">
        <v>34</v>
      </c>
      <c r="B3" s="3" t="s">
        <v>35</v>
      </c>
      <c r="C3" s="4">
        <v>496.63</v>
      </c>
    </row>
    <row r="4" spans="1:6" x14ac:dyDescent="0.3">
      <c r="A4" s="2" t="s">
        <v>36</v>
      </c>
      <c r="B4" s="3" t="s">
        <v>37</v>
      </c>
      <c r="C4" s="4">
        <v>95.4</v>
      </c>
    </row>
    <row r="5" spans="1:6" ht="28.8" customHeight="1" x14ac:dyDescent="0.3">
      <c r="A5" s="2" t="s">
        <v>38</v>
      </c>
      <c r="B5" s="3" t="s">
        <v>39</v>
      </c>
      <c r="C5" s="4">
        <v>122.21</v>
      </c>
    </row>
    <row r="7" spans="1:6" ht="28.8" x14ac:dyDescent="0.3">
      <c r="A7" s="2" t="s">
        <v>40</v>
      </c>
      <c r="B7" s="5">
        <v>0</v>
      </c>
      <c r="C7" s="2" t="s">
        <v>41</v>
      </c>
      <c r="D7" s="5">
        <v>0</v>
      </c>
      <c r="E7" s="2" t="s">
        <v>42</v>
      </c>
      <c r="F7" s="5">
        <v>21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0"/>
  <sheetViews>
    <sheetView tabSelected="1" workbookViewId="0">
      <pane ySplit="1" topLeftCell="A65" activePane="bottomLeft" state="frozen"/>
      <selection pane="bottomLeft" activeCell="L75" sqref="L75"/>
    </sheetView>
  </sheetViews>
  <sheetFormatPr defaultRowHeight="14.4" x14ac:dyDescent="0.3"/>
  <cols>
    <col min="1" max="1" width="3.77734375" customWidth="1"/>
    <col min="2" max="2" width="13.6640625" customWidth="1"/>
    <col min="3" max="3" width="11.77734375" customWidth="1"/>
    <col min="4" max="4" width="66.5546875" customWidth="1"/>
    <col min="5" max="5" width="6.33203125" customWidth="1"/>
    <col min="6" max="11" width="7.77734375" customWidth="1"/>
    <col min="12" max="12" width="8.77734375" customWidth="1"/>
    <col min="13" max="13" width="20" customWidth="1"/>
  </cols>
  <sheetData>
    <row r="1" spans="1:12" ht="43.2" customHeight="1" x14ac:dyDescent="0.3">
      <c r="A1" s="11" t="s">
        <v>31</v>
      </c>
      <c r="B1" s="11" t="s">
        <v>43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" t="s">
        <v>53</v>
      </c>
    </row>
    <row r="2" spans="1:12" ht="28.8" customHeight="1" x14ac:dyDescent="0.3">
      <c r="A2" s="12"/>
      <c r="B2" s="12"/>
      <c r="C2" s="13"/>
      <c r="D2" s="12" t="s">
        <v>54</v>
      </c>
      <c r="E2" s="12"/>
      <c r="F2" s="12"/>
      <c r="G2" s="12"/>
      <c r="H2" s="12"/>
      <c r="I2" s="12"/>
      <c r="J2" s="12"/>
      <c r="K2" s="12"/>
      <c r="L2" s="10"/>
    </row>
    <row r="3" spans="1:12" ht="15" customHeight="1" x14ac:dyDescent="0.3">
      <c r="A3" s="14" t="s">
        <v>34</v>
      </c>
      <c r="B3" s="14" t="s">
        <v>55</v>
      </c>
      <c r="C3" s="14" t="s">
        <v>56</v>
      </c>
      <c r="D3" s="14" t="s">
        <v>57</v>
      </c>
      <c r="E3" s="14" t="s">
        <v>58</v>
      </c>
      <c r="F3" s="14">
        <v>0.3</v>
      </c>
      <c r="G3" s="14">
        <v>0</v>
      </c>
      <c r="H3" s="14">
        <v>0</v>
      </c>
      <c r="I3" s="14">
        <f t="shared" ref="I3:I22" si="0">G3*H3</f>
        <v>0</v>
      </c>
      <c r="J3" s="14">
        <f t="shared" ref="J3:J22" si="1">G3*I3</f>
        <v>0</v>
      </c>
      <c r="K3" s="14" t="str">
        <f t="shared" ref="K3:K22" ca="1" si="2">J3+K3</f>
        <v/>
      </c>
    </row>
    <row r="4" spans="1:12" ht="15" customHeight="1" x14ac:dyDescent="0.3">
      <c r="A4" s="14" t="s">
        <v>34</v>
      </c>
      <c r="B4" s="14" t="s">
        <v>55</v>
      </c>
      <c r="C4" s="14" t="s">
        <v>59</v>
      </c>
      <c r="D4" s="14" t="s">
        <v>60</v>
      </c>
      <c r="E4" s="14" t="s">
        <v>58</v>
      </c>
      <c r="F4" s="14">
        <v>0.3</v>
      </c>
      <c r="G4" s="14">
        <v>0</v>
      </c>
      <c r="H4" s="14">
        <v>0</v>
      </c>
      <c r="I4" s="14">
        <f t="shared" si="0"/>
        <v>0</v>
      </c>
      <c r="J4" s="14">
        <f t="shared" si="1"/>
        <v>0</v>
      </c>
      <c r="K4" s="14" t="str">
        <f t="shared" ca="1" si="2"/>
        <v/>
      </c>
    </row>
    <row r="5" spans="1:12" ht="15" customHeight="1" x14ac:dyDescent="0.3">
      <c r="A5" s="14" t="s">
        <v>34</v>
      </c>
      <c r="B5" s="14" t="s">
        <v>35</v>
      </c>
      <c r="C5" s="14" t="s">
        <v>61</v>
      </c>
      <c r="D5" s="14" t="s">
        <v>62</v>
      </c>
      <c r="E5" s="14" t="s">
        <v>63</v>
      </c>
      <c r="F5" s="14">
        <v>1</v>
      </c>
      <c r="G5" s="14">
        <v>0</v>
      </c>
      <c r="H5" s="14">
        <v>0</v>
      </c>
      <c r="I5" s="14">
        <f t="shared" si="0"/>
        <v>0</v>
      </c>
      <c r="J5" s="14">
        <f t="shared" si="1"/>
        <v>0</v>
      </c>
      <c r="K5" s="14" t="str">
        <f t="shared" ca="1" si="2"/>
        <v/>
      </c>
    </row>
    <row r="6" spans="1:12" ht="15" customHeight="1" x14ac:dyDescent="0.3">
      <c r="A6" s="14" t="s">
        <v>34</v>
      </c>
      <c r="B6" s="14" t="s">
        <v>64</v>
      </c>
      <c r="C6" s="14" t="s">
        <v>65</v>
      </c>
      <c r="D6" s="14" t="s">
        <v>66</v>
      </c>
      <c r="E6" s="14" t="s">
        <v>58</v>
      </c>
      <c r="F6" s="14">
        <v>109.08</v>
      </c>
      <c r="G6" s="14">
        <v>0</v>
      </c>
      <c r="H6" s="14">
        <v>0</v>
      </c>
      <c r="I6" s="14">
        <f t="shared" si="0"/>
        <v>0</v>
      </c>
      <c r="J6" s="14">
        <f t="shared" si="1"/>
        <v>0</v>
      </c>
      <c r="K6" s="14" t="str">
        <f t="shared" ca="1" si="2"/>
        <v/>
      </c>
    </row>
    <row r="7" spans="1:12" ht="15" customHeight="1" x14ac:dyDescent="0.3">
      <c r="A7" s="14" t="s">
        <v>34</v>
      </c>
      <c r="B7" s="14" t="s">
        <v>67</v>
      </c>
      <c r="C7" s="14" t="s">
        <v>68</v>
      </c>
      <c r="D7" s="14" t="s">
        <v>69</v>
      </c>
      <c r="E7" s="14" t="s">
        <v>58</v>
      </c>
      <c r="F7" s="14">
        <v>245.11</v>
      </c>
      <c r="G7" s="14">
        <v>0</v>
      </c>
      <c r="H7" s="14">
        <v>0</v>
      </c>
      <c r="I7" s="14">
        <f t="shared" si="0"/>
        <v>0</v>
      </c>
      <c r="J7" s="14">
        <f t="shared" si="1"/>
        <v>0</v>
      </c>
      <c r="K7" s="14" t="str">
        <f t="shared" ca="1" si="2"/>
        <v/>
      </c>
    </row>
    <row r="8" spans="1:12" ht="15" customHeight="1" x14ac:dyDescent="0.3">
      <c r="A8" s="14" t="s">
        <v>34</v>
      </c>
      <c r="B8" s="14" t="s">
        <v>67</v>
      </c>
      <c r="C8" s="14" t="s">
        <v>70</v>
      </c>
      <c r="D8" s="14" t="s">
        <v>71</v>
      </c>
      <c r="E8" s="14" t="s">
        <v>72</v>
      </c>
      <c r="F8" s="14">
        <v>441.19799999999998</v>
      </c>
      <c r="G8" s="14">
        <v>0</v>
      </c>
      <c r="H8" s="14">
        <v>0</v>
      </c>
      <c r="I8" s="14">
        <f t="shared" si="0"/>
        <v>0</v>
      </c>
      <c r="J8" s="14">
        <f t="shared" si="1"/>
        <v>0</v>
      </c>
      <c r="K8" s="14" t="str">
        <f t="shared" ca="1" si="2"/>
        <v/>
      </c>
    </row>
    <row r="9" spans="1:12" ht="15" customHeight="1" x14ac:dyDescent="0.3">
      <c r="A9" s="14" t="s">
        <v>34</v>
      </c>
      <c r="B9" s="14" t="s">
        <v>67</v>
      </c>
      <c r="C9" s="14" t="s">
        <v>73</v>
      </c>
      <c r="D9" s="14" t="s">
        <v>74</v>
      </c>
      <c r="E9" s="14" t="s">
        <v>58</v>
      </c>
      <c r="F9" s="14">
        <v>245.11</v>
      </c>
      <c r="G9" s="14">
        <v>0</v>
      </c>
      <c r="H9" s="14">
        <v>0</v>
      </c>
      <c r="I9" s="14">
        <f t="shared" si="0"/>
        <v>0</v>
      </c>
      <c r="J9" s="14">
        <f t="shared" si="1"/>
        <v>0</v>
      </c>
      <c r="K9" s="14" t="str">
        <f t="shared" ca="1" si="2"/>
        <v/>
      </c>
    </row>
    <row r="10" spans="1:12" ht="15" customHeight="1" x14ac:dyDescent="0.3">
      <c r="A10" s="14" t="s">
        <v>34</v>
      </c>
      <c r="B10" s="14" t="s">
        <v>75</v>
      </c>
      <c r="C10" s="14" t="s">
        <v>73</v>
      </c>
      <c r="D10" s="14" t="s">
        <v>76</v>
      </c>
      <c r="E10" s="14" t="s">
        <v>58</v>
      </c>
      <c r="F10" s="14">
        <v>0</v>
      </c>
      <c r="G10" s="14">
        <v>0</v>
      </c>
      <c r="H10" s="14">
        <v>0</v>
      </c>
      <c r="I10" s="14">
        <f t="shared" si="0"/>
        <v>0</v>
      </c>
      <c r="J10" s="14">
        <f t="shared" si="1"/>
        <v>0</v>
      </c>
      <c r="K10" s="14" t="str">
        <f t="shared" ca="1" si="2"/>
        <v/>
      </c>
    </row>
    <row r="11" spans="1:12" ht="15" customHeight="1" x14ac:dyDescent="0.3">
      <c r="A11" s="14" t="s">
        <v>34</v>
      </c>
      <c r="B11" s="14" t="s">
        <v>75</v>
      </c>
      <c r="C11" s="14" t="s">
        <v>56</v>
      </c>
      <c r="D11" s="14" t="s">
        <v>77</v>
      </c>
      <c r="E11" s="14" t="s">
        <v>58</v>
      </c>
      <c r="F11" s="14">
        <v>0</v>
      </c>
      <c r="G11" s="14">
        <v>0</v>
      </c>
      <c r="H11" s="14">
        <v>0</v>
      </c>
      <c r="I11" s="14">
        <f t="shared" si="0"/>
        <v>0</v>
      </c>
      <c r="J11" s="14">
        <f t="shared" si="1"/>
        <v>0</v>
      </c>
      <c r="K11" s="14" t="str">
        <f t="shared" ca="1" si="2"/>
        <v/>
      </c>
    </row>
    <row r="12" spans="1:12" ht="15" customHeight="1" x14ac:dyDescent="0.3">
      <c r="A12" s="14" t="s">
        <v>34</v>
      </c>
      <c r="B12" s="14" t="s">
        <v>75</v>
      </c>
      <c r="C12" s="14" t="s">
        <v>59</v>
      </c>
      <c r="D12" s="14" t="s">
        <v>78</v>
      </c>
      <c r="E12" s="14" t="s">
        <v>58</v>
      </c>
      <c r="F12" s="14">
        <v>0</v>
      </c>
      <c r="G12" s="14">
        <v>0</v>
      </c>
      <c r="H12" s="14">
        <v>0</v>
      </c>
      <c r="I12" s="14">
        <f t="shared" si="0"/>
        <v>0</v>
      </c>
      <c r="J12" s="14">
        <f t="shared" si="1"/>
        <v>0</v>
      </c>
      <c r="K12" s="14" t="str">
        <f t="shared" ca="1" si="2"/>
        <v/>
      </c>
    </row>
    <row r="13" spans="1:12" ht="15" customHeight="1" x14ac:dyDescent="0.3">
      <c r="A13" s="14" t="s">
        <v>34</v>
      </c>
      <c r="B13" s="14" t="s">
        <v>79</v>
      </c>
      <c r="C13" s="14" t="s">
        <v>80</v>
      </c>
      <c r="D13" s="14" t="s">
        <v>81</v>
      </c>
      <c r="E13" s="14" t="s">
        <v>58</v>
      </c>
      <c r="F13" s="14">
        <v>25.3</v>
      </c>
      <c r="G13" s="14">
        <v>0</v>
      </c>
      <c r="H13" s="14">
        <v>0</v>
      </c>
      <c r="I13" s="14">
        <f t="shared" si="0"/>
        <v>0</v>
      </c>
      <c r="J13" s="14">
        <f t="shared" si="1"/>
        <v>0</v>
      </c>
      <c r="K13" s="14" t="str">
        <f t="shared" ca="1" si="2"/>
        <v/>
      </c>
    </row>
    <row r="14" spans="1:12" ht="15" customHeight="1" x14ac:dyDescent="0.3">
      <c r="A14" s="14" t="s">
        <v>34</v>
      </c>
      <c r="B14" s="14" t="s">
        <v>79</v>
      </c>
      <c r="C14" s="14" t="s">
        <v>59</v>
      </c>
      <c r="D14" s="14" t="s">
        <v>82</v>
      </c>
      <c r="E14" s="14" t="s">
        <v>58</v>
      </c>
      <c r="F14" s="14">
        <v>20.09</v>
      </c>
      <c r="G14" s="14">
        <v>0</v>
      </c>
      <c r="H14" s="14">
        <v>0</v>
      </c>
      <c r="I14" s="14">
        <f t="shared" si="0"/>
        <v>0</v>
      </c>
      <c r="J14" s="14">
        <f t="shared" si="1"/>
        <v>0</v>
      </c>
      <c r="K14" s="14" t="str">
        <f t="shared" ca="1" si="2"/>
        <v/>
      </c>
    </row>
    <row r="15" spans="1:12" ht="15" customHeight="1" x14ac:dyDescent="0.3">
      <c r="A15" s="14" t="s">
        <v>34</v>
      </c>
      <c r="B15" s="14" t="s">
        <v>83</v>
      </c>
      <c r="C15" s="14" t="s">
        <v>56</v>
      </c>
      <c r="D15" s="14" t="s">
        <v>84</v>
      </c>
      <c r="E15" s="14" t="s">
        <v>58</v>
      </c>
      <c r="F15" s="14">
        <v>1.35</v>
      </c>
      <c r="G15" s="14">
        <v>0</v>
      </c>
      <c r="H15" s="14">
        <v>0</v>
      </c>
      <c r="I15" s="14">
        <f t="shared" si="0"/>
        <v>0</v>
      </c>
      <c r="J15" s="14">
        <f t="shared" si="1"/>
        <v>0</v>
      </c>
      <c r="K15" s="14" t="str">
        <f t="shared" ca="1" si="2"/>
        <v/>
      </c>
    </row>
    <row r="16" spans="1:12" ht="15" customHeight="1" x14ac:dyDescent="0.3">
      <c r="A16" s="14" t="s">
        <v>34</v>
      </c>
      <c r="B16" s="14" t="s">
        <v>83</v>
      </c>
      <c r="C16" s="14" t="s">
        <v>59</v>
      </c>
      <c r="D16" s="14" t="s">
        <v>85</v>
      </c>
      <c r="E16" s="14" t="s">
        <v>58</v>
      </c>
      <c r="F16" s="14">
        <v>1.35</v>
      </c>
      <c r="G16" s="14">
        <v>0</v>
      </c>
      <c r="H16" s="14">
        <v>0</v>
      </c>
      <c r="I16" s="14">
        <f t="shared" si="0"/>
        <v>0</v>
      </c>
      <c r="J16" s="14">
        <f t="shared" si="1"/>
        <v>0</v>
      </c>
      <c r="K16" s="14" t="str">
        <f t="shared" ca="1" si="2"/>
        <v/>
      </c>
    </row>
    <row r="17" spans="1:12" ht="15" customHeight="1" x14ac:dyDescent="0.3">
      <c r="A17" s="14" t="s">
        <v>36</v>
      </c>
      <c r="B17" s="14" t="s">
        <v>37</v>
      </c>
      <c r="C17" s="14" t="s">
        <v>86</v>
      </c>
      <c r="D17" s="14" t="s">
        <v>87</v>
      </c>
      <c r="E17" s="14" t="s">
        <v>63</v>
      </c>
      <c r="F17" s="14">
        <v>1</v>
      </c>
      <c r="G17" s="14">
        <v>0</v>
      </c>
      <c r="H17" s="14">
        <v>0</v>
      </c>
      <c r="I17" s="14">
        <f t="shared" si="0"/>
        <v>0</v>
      </c>
      <c r="J17" s="14">
        <f t="shared" si="1"/>
        <v>0</v>
      </c>
      <c r="K17" s="14" t="str">
        <f t="shared" ca="1" si="2"/>
        <v/>
      </c>
    </row>
    <row r="18" spans="1:12" ht="15" customHeight="1" x14ac:dyDescent="0.3">
      <c r="A18" s="14" t="s">
        <v>38</v>
      </c>
      <c r="B18" s="14" t="s">
        <v>39</v>
      </c>
      <c r="C18" s="14" t="s">
        <v>88</v>
      </c>
      <c r="D18" s="14" t="s">
        <v>89</v>
      </c>
      <c r="E18" s="14" t="s">
        <v>58</v>
      </c>
      <c r="F18" s="14">
        <f>'01_Vstupy'!$C$5*0.15</f>
        <v>18.331499999999998</v>
      </c>
      <c r="G18" s="14">
        <v>0</v>
      </c>
      <c r="H18" s="14">
        <v>0</v>
      </c>
      <c r="I18" s="14">
        <f t="shared" si="0"/>
        <v>0</v>
      </c>
      <c r="J18" s="14">
        <f t="shared" si="1"/>
        <v>0</v>
      </c>
      <c r="K18" s="14" t="str">
        <f t="shared" ca="1" si="2"/>
        <v/>
      </c>
    </row>
    <row r="19" spans="1:12" ht="15" customHeight="1" x14ac:dyDescent="0.3">
      <c r="A19" s="14" t="s">
        <v>38</v>
      </c>
      <c r="B19" s="14" t="s">
        <v>39</v>
      </c>
      <c r="C19" s="14" t="s">
        <v>90</v>
      </c>
      <c r="D19" s="14" t="s">
        <v>91</v>
      </c>
      <c r="E19" s="14" t="s">
        <v>92</v>
      </c>
      <c r="F19" s="14">
        <f>'01_Vstupy'!$C$5</f>
        <v>122.21</v>
      </c>
      <c r="G19" s="14">
        <v>0</v>
      </c>
      <c r="H19" s="14">
        <v>0</v>
      </c>
      <c r="I19" s="14">
        <f t="shared" si="0"/>
        <v>0</v>
      </c>
      <c r="J19" s="14">
        <f t="shared" si="1"/>
        <v>0</v>
      </c>
      <c r="K19" s="14" t="str">
        <f t="shared" ca="1" si="2"/>
        <v/>
      </c>
    </row>
    <row r="20" spans="1:12" ht="15" customHeight="1" x14ac:dyDescent="0.3">
      <c r="A20" s="14" t="s">
        <v>38</v>
      </c>
      <c r="B20" s="14" t="s">
        <v>39</v>
      </c>
      <c r="C20" s="14" t="s">
        <v>93</v>
      </c>
      <c r="D20" s="14" t="s">
        <v>94</v>
      </c>
      <c r="E20" s="14" t="s">
        <v>58</v>
      </c>
      <c r="F20" s="14">
        <f>'01_Vstupy'!$C$5*0.15</f>
        <v>18.331499999999998</v>
      </c>
      <c r="G20" s="14">
        <v>0</v>
      </c>
      <c r="H20" s="14">
        <v>0</v>
      </c>
      <c r="I20" s="14">
        <f t="shared" si="0"/>
        <v>0</v>
      </c>
      <c r="J20" s="14">
        <f t="shared" si="1"/>
        <v>0</v>
      </c>
      <c r="K20" s="14" t="str">
        <f t="shared" ca="1" si="2"/>
        <v/>
      </c>
    </row>
    <row r="21" spans="1:12" ht="15" customHeight="1" x14ac:dyDescent="0.3">
      <c r="A21" s="14" t="s">
        <v>95</v>
      </c>
      <c r="B21" s="14" t="s">
        <v>96</v>
      </c>
      <c r="C21" s="14" t="s">
        <v>97</v>
      </c>
      <c r="D21" s="14" t="s">
        <v>98</v>
      </c>
      <c r="E21" s="14" t="s">
        <v>58</v>
      </c>
      <c r="F21" s="14">
        <v>7</v>
      </c>
      <c r="G21" s="14">
        <v>0</v>
      </c>
      <c r="H21" s="14">
        <v>0</v>
      </c>
      <c r="I21" s="14">
        <f t="shared" si="0"/>
        <v>0</v>
      </c>
      <c r="J21" s="14">
        <f t="shared" si="1"/>
        <v>0</v>
      </c>
      <c r="K21" s="14" t="str">
        <f t="shared" ca="1" si="2"/>
        <v/>
      </c>
    </row>
    <row r="22" spans="1:12" ht="15" customHeight="1" x14ac:dyDescent="0.3">
      <c r="A22" s="14" t="s">
        <v>95</v>
      </c>
      <c r="B22" s="14" t="s">
        <v>96</v>
      </c>
      <c r="C22" s="14" t="s">
        <v>99</v>
      </c>
      <c r="D22" s="14" t="s">
        <v>100</v>
      </c>
      <c r="E22" s="14" t="s">
        <v>58</v>
      </c>
      <c r="F22" s="14">
        <v>7</v>
      </c>
      <c r="G22" s="14">
        <v>0</v>
      </c>
      <c r="H22" s="14">
        <v>0</v>
      </c>
      <c r="I22" s="14">
        <f t="shared" si="0"/>
        <v>0</v>
      </c>
      <c r="J22" s="14">
        <f t="shared" si="1"/>
        <v>0</v>
      </c>
      <c r="K22" s="14" t="str">
        <f t="shared" ca="1" si="2"/>
        <v/>
      </c>
    </row>
    <row r="23" spans="1:12" ht="15" customHeight="1" x14ac:dyDescent="0.3">
      <c r="A23" s="12"/>
      <c r="B23" s="12"/>
      <c r="C23" s="13"/>
      <c r="D23" s="12" t="s">
        <v>101</v>
      </c>
      <c r="E23" s="12"/>
      <c r="F23" s="12"/>
      <c r="G23" s="12"/>
      <c r="H23" s="12"/>
      <c r="I23" s="12"/>
      <c r="J23" s="12"/>
      <c r="K23" s="12"/>
      <c r="L23" s="10"/>
    </row>
    <row r="24" spans="1:12" ht="15" customHeight="1" x14ac:dyDescent="0.3">
      <c r="A24" s="14" t="s">
        <v>34</v>
      </c>
      <c r="B24" s="14" t="s">
        <v>102</v>
      </c>
      <c r="C24" s="14" t="s">
        <v>103</v>
      </c>
      <c r="D24" s="14" t="s">
        <v>104</v>
      </c>
      <c r="E24" s="14" t="s">
        <v>58</v>
      </c>
      <c r="F24" s="14">
        <v>4.8000000000000001E-2</v>
      </c>
      <c r="G24" s="14">
        <v>0</v>
      </c>
      <c r="H24" s="14">
        <v>0</v>
      </c>
      <c r="I24" s="14">
        <f t="shared" ref="I24:I46" si="3">G24*H24</f>
        <v>0</v>
      </c>
      <c r="J24" s="14">
        <f t="shared" ref="J24:J46" si="4">G24*I24</f>
        <v>0</v>
      </c>
      <c r="K24" s="14" t="str">
        <f t="shared" ref="K24:K46" ca="1" si="5">J24+K24</f>
        <v/>
      </c>
    </row>
    <row r="25" spans="1:12" ht="15" customHeight="1" x14ac:dyDescent="0.3">
      <c r="A25" s="14" t="s">
        <v>34</v>
      </c>
      <c r="B25" s="14" t="s">
        <v>102</v>
      </c>
      <c r="C25" s="14" t="s">
        <v>105</v>
      </c>
      <c r="D25" s="14" t="s">
        <v>106</v>
      </c>
      <c r="E25" s="14" t="s">
        <v>92</v>
      </c>
      <c r="F25" s="14">
        <v>0.24199999999999999</v>
      </c>
      <c r="G25" s="14">
        <v>0</v>
      </c>
      <c r="H25" s="14">
        <v>0</v>
      </c>
      <c r="I25" s="14">
        <f t="shared" si="3"/>
        <v>0</v>
      </c>
      <c r="J25" s="14">
        <f t="shared" si="4"/>
        <v>0</v>
      </c>
      <c r="K25" s="14" t="str">
        <f t="shared" ca="1" si="5"/>
        <v/>
      </c>
    </row>
    <row r="26" spans="1:12" ht="15" customHeight="1" x14ac:dyDescent="0.3">
      <c r="A26" s="14" t="s">
        <v>34</v>
      </c>
      <c r="B26" s="14" t="s">
        <v>102</v>
      </c>
      <c r="C26" s="14" t="s">
        <v>107</v>
      </c>
      <c r="D26" s="14" t="s">
        <v>108</v>
      </c>
      <c r="E26" s="14" t="s">
        <v>109</v>
      </c>
      <c r="F26" s="14">
        <v>2.4</v>
      </c>
      <c r="G26" s="14">
        <v>0</v>
      </c>
      <c r="H26" s="14">
        <v>0</v>
      </c>
      <c r="I26" s="14">
        <f t="shared" si="3"/>
        <v>0</v>
      </c>
      <c r="J26" s="14">
        <f t="shared" si="4"/>
        <v>0</v>
      </c>
      <c r="K26" s="14" t="str">
        <f t="shared" ca="1" si="5"/>
        <v/>
      </c>
    </row>
    <row r="27" spans="1:12" ht="15" customHeight="1" x14ac:dyDescent="0.3">
      <c r="A27" s="14" t="s">
        <v>34</v>
      </c>
      <c r="B27" s="14" t="s">
        <v>35</v>
      </c>
      <c r="C27" s="14" t="s">
        <v>110</v>
      </c>
      <c r="D27" s="14" t="s">
        <v>111</v>
      </c>
      <c r="E27" s="14" t="s">
        <v>92</v>
      </c>
      <c r="F27" s="14">
        <f>'01_Vstupy'!$C$3</f>
        <v>496.63</v>
      </c>
      <c r="G27" s="14">
        <v>0</v>
      </c>
      <c r="H27" s="14">
        <v>0</v>
      </c>
      <c r="I27" s="14">
        <f t="shared" si="3"/>
        <v>0</v>
      </c>
      <c r="J27" s="14">
        <f t="shared" si="4"/>
        <v>0</v>
      </c>
      <c r="K27" s="14" t="str">
        <f t="shared" ca="1" si="5"/>
        <v/>
      </c>
    </row>
    <row r="28" spans="1:12" ht="15" customHeight="1" x14ac:dyDescent="0.3">
      <c r="A28" s="14" t="s">
        <v>34</v>
      </c>
      <c r="B28" s="14" t="s">
        <v>35</v>
      </c>
      <c r="C28" s="14" t="s">
        <v>112</v>
      </c>
      <c r="D28" s="14" t="s">
        <v>113</v>
      </c>
      <c r="E28" s="14" t="s">
        <v>92</v>
      </c>
      <c r="F28" s="14">
        <f>'01_Vstupy'!$C$3</f>
        <v>496.63</v>
      </c>
      <c r="G28" s="14">
        <v>0</v>
      </c>
      <c r="H28" s="14">
        <v>0</v>
      </c>
      <c r="I28" s="14">
        <f t="shared" si="3"/>
        <v>0</v>
      </c>
      <c r="J28" s="14">
        <f t="shared" si="4"/>
        <v>0</v>
      </c>
      <c r="K28" s="14" t="str">
        <f t="shared" ca="1" si="5"/>
        <v/>
      </c>
    </row>
    <row r="29" spans="1:12" ht="15" customHeight="1" x14ac:dyDescent="0.3">
      <c r="A29" s="14" t="s">
        <v>34</v>
      </c>
      <c r="B29" s="14" t="s">
        <v>35</v>
      </c>
      <c r="C29" s="14" t="s">
        <v>114</v>
      </c>
      <c r="D29" s="14" t="s">
        <v>115</v>
      </c>
      <c r="E29" s="14" t="s">
        <v>92</v>
      </c>
      <c r="F29" s="14">
        <f>'01_Vstupy'!$C$3</f>
        <v>496.63</v>
      </c>
      <c r="G29" s="14">
        <v>0</v>
      </c>
      <c r="H29" s="14">
        <v>0</v>
      </c>
      <c r="I29" s="14">
        <f t="shared" si="3"/>
        <v>0</v>
      </c>
      <c r="J29" s="14">
        <f t="shared" si="4"/>
        <v>0</v>
      </c>
      <c r="K29" s="14" t="str">
        <f t="shared" ca="1" si="5"/>
        <v/>
      </c>
    </row>
    <row r="30" spans="1:12" ht="15" customHeight="1" x14ac:dyDescent="0.3">
      <c r="A30" s="14" t="s">
        <v>34</v>
      </c>
      <c r="B30" s="14" t="s">
        <v>35</v>
      </c>
      <c r="C30" s="14" t="s">
        <v>116</v>
      </c>
      <c r="D30" s="14" t="s">
        <v>117</v>
      </c>
      <c r="E30" s="14" t="s">
        <v>92</v>
      </c>
      <c r="F30" s="14">
        <f>'01_Vstupy'!$C$3</f>
        <v>496.63</v>
      </c>
      <c r="G30" s="14">
        <v>0</v>
      </c>
      <c r="H30" s="14">
        <v>0</v>
      </c>
      <c r="I30" s="14">
        <f t="shared" si="3"/>
        <v>0</v>
      </c>
      <c r="J30" s="14">
        <f t="shared" si="4"/>
        <v>0</v>
      </c>
      <c r="K30" s="14" t="str">
        <f t="shared" ca="1" si="5"/>
        <v/>
      </c>
    </row>
    <row r="31" spans="1:12" ht="15" customHeight="1" x14ac:dyDescent="0.3">
      <c r="A31" s="14" t="s">
        <v>34</v>
      </c>
      <c r="B31" s="14" t="s">
        <v>35</v>
      </c>
      <c r="C31" s="14" t="s">
        <v>118</v>
      </c>
      <c r="D31" s="14" t="s">
        <v>119</v>
      </c>
      <c r="E31" s="14" t="s">
        <v>120</v>
      </c>
      <c r="F31" s="14">
        <f>'01_Vstupy'!$C$3*0.3</f>
        <v>148.989</v>
      </c>
      <c r="G31" s="14">
        <v>0</v>
      </c>
      <c r="H31" s="14">
        <v>0</v>
      </c>
      <c r="I31" s="14">
        <f t="shared" si="3"/>
        <v>0</v>
      </c>
      <c r="J31" s="14">
        <f t="shared" si="4"/>
        <v>0</v>
      </c>
      <c r="K31" s="14" t="str">
        <f t="shared" ca="1" si="5"/>
        <v/>
      </c>
    </row>
    <row r="32" spans="1:12" ht="15" customHeight="1" x14ac:dyDescent="0.3">
      <c r="A32" s="14" t="s">
        <v>34</v>
      </c>
      <c r="B32" s="14" t="s">
        <v>35</v>
      </c>
      <c r="C32" s="14" t="s">
        <v>121</v>
      </c>
      <c r="D32" s="14" t="s">
        <v>122</v>
      </c>
      <c r="E32" s="14" t="s">
        <v>120</v>
      </c>
      <c r="F32" s="14">
        <f>'01_Vstupy'!$C$3*0.5</f>
        <v>248.315</v>
      </c>
      <c r="G32" s="14">
        <v>0</v>
      </c>
      <c r="H32" s="14">
        <v>0</v>
      </c>
      <c r="I32" s="14">
        <f t="shared" si="3"/>
        <v>0</v>
      </c>
      <c r="J32" s="14">
        <f t="shared" si="4"/>
        <v>0</v>
      </c>
      <c r="K32" s="14" t="str">
        <f t="shared" ca="1" si="5"/>
        <v/>
      </c>
    </row>
    <row r="33" spans="1:12" ht="15" customHeight="1" x14ac:dyDescent="0.3">
      <c r="A33" s="14" t="s">
        <v>34</v>
      </c>
      <c r="B33" s="14" t="s">
        <v>35</v>
      </c>
      <c r="C33" s="14" t="s">
        <v>123</v>
      </c>
      <c r="D33" s="14" t="s">
        <v>124</v>
      </c>
      <c r="E33" s="14" t="s">
        <v>92</v>
      </c>
      <c r="F33" s="14">
        <f>'01_Vstupy'!$C$3</f>
        <v>496.63</v>
      </c>
      <c r="G33" s="14">
        <v>0</v>
      </c>
      <c r="H33" s="14">
        <v>0</v>
      </c>
      <c r="I33" s="14">
        <f t="shared" si="3"/>
        <v>0</v>
      </c>
      <c r="J33" s="14">
        <f t="shared" si="4"/>
        <v>0</v>
      </c>
      <c r="K33" s="14" t="str">
        <f t="shared" ca="1" si="5"/>
        <v/>
      </c>
    </row>
    <row r="34" spans="1:12" ht="15" customHeight="1" x14ac:dyDescent="0.3">
      <c r="A34" s="14" t="s">
        <v>34</v>
      </c>
      <c r="B34" s="14" t="s">
        <v>75</v>
      </c>
      <c r="C34" s="14" t="s">
        <v>103</v>
      </c>
      <c r="D34" s="14" t="s">
        <v>125</v>
      </c>
      <c r="E34" s="14" t="s">
        <v>58</v>
      </c>
      <c r="F34" s="14">
        <v>0.30249999999999999</v>
      </c>
      <c r="G34" s="14">
        <v>0</v>
      </c>
      <c r="H34" s="14">
        <v>0</v>
      </c>
      <c r="I34" s="14">
        <f t="shared" si="3"/>
        <v>0</v>
      </c>
      <c r="J34" s="14">
        <f t="shared" si="4"/>
        <v>0</v>
      </c>
      <c r="K34" s="14" t="str">
        <f t="shared" ca="1" si="5"/>
        <v/>
      </c>
    </row>
    <row r="35" spans="1:12" ht="15" customHeight="1" x14ac:dyDescent="0.3">
      <c r="A35" s="14" t="s">
        <v>34</v>
      </c>
      <c r="B35" s="14" t="s">
        <v>75</v>
      </c>
      <c r="C35" s="14" t="s">
        <v>103</v>
      </c>
      <c r="D35" s="14" t="s">
        <v>126</v>
      </c>
      <c r="E35" s="14" t="s">
        <v>58</v>
      </c>
      <c r="F35" s="14">
        <v>2.4750000000000001</v>
      </c>
      <c r="G35" s="14">
        <v>0</v>
      </c>
      <c r="H35" s="14">
        <v>0</v>
      </c>
      <c r="I35" s="14">
        <f t="shared" si="3"/>
        <v>0</v>
      </c>
      <c r="J35" s="14">
        <f t="shared" si="4"/>
        <v>0</v>
      </c>
      <c r="K35" s="14" t="str">
        <f t="shared" ca="1" si="5"/>
        <v/>
      </c>
    </row>
    <row r="36" spans="1:12" ht="15" customHeight="1" x14ac:dyDescent="0.3">
      <c r="A36" s="14" t="s">
        <v>34</v>
      </c>
      <c r="B36" s="14" t="s">
        <v>75</v>
      </c>
      <c r="C36" s="14" t="s">
        <v>103</v>
      </c>
      <c r="D36" s="14" t="s">
        <v>127</v>
      </c>
      <c r="E36" s="14" t="s">
        <v>58</v>
      </c>
      <c r="F36" s="14">
        <v>2.4319999999999999</v>
      </c>
      <c r="G36" s="14">
        <v>0</v>
      </c>
      <c r="H36" s="14">
        <v>0</v>
      </c>
      <c r="I36" s="14">
        <f t="shared" si="3"/>
        <v>0</v>
      </c>
      <c r="J36" s="14">
        <f t="shared" si="4"/>
        <v>0</v>
      </c>
      <c r="K36" s="14" t="str">
        <f t="shared" ca="1" si="5"/>
        <v/>
      </c>
    </row>
    <row r="37" spans="1:12" ht="15" customHeight="1" x14ac:dyDescent="0.3">
      <c r="A37" s="14" t="s">
        <v>34</v>
      </c>
      <c r="B37" s="14" t="s">
        <v>75</v>
      </c>
      <c r="C37" s="14" t="s">
        <v>128</v>
      </c>
      <c r="D37" s="14" t="s">
        <v>129</v>
      </c>
      <c r="E37" s="14" t="s">
        <v>109</v>
      </c>
      <c r="F37" s="14">
        <v>5.5</v>
      </c>
      <c r="G37" s="14">
        <v>0</v>
      </c>
      <c r="H37" s="14">
        <v>0</v>
      </c>
      <c r="I37" s="14">
        <f t="shared" si="3"/>
        <v>0</v>
      </c>
      <c r="J37" s="14">
        <f t="shared" si="4"/>
        <v>0</v>
      </c>
      <c r="K37" s="14" t="str">
        <f t="shared" ca="1" si="5"/>
        <v/>
      </c>
    </row>
    <row r="38" spans="1:12" ht="15" customHeight="1" x14ac:dyDescent="0.3">
      <c r="A38" s="14" t="s">
        <v>34</v>
      </c>
      <c r="B38" s="14" t="s">
        <v>75</v>
      </c>
      <c r="C38" s="14" t="s">
        <v>130</v>
      </c>
      <c r="D38" s="14" t="s">
        <v>131</v>
      </c>
      <c r="E38" s="14" t="s">
        <v>109</v>
      </c>
      <c r="F38" s="14">
        <v>45</v>
      </c>
      <c r="G38" s="14">
        <v>0</v>
      </c>
      <c r="H38" s="14">
        <v>0</v>
      </c>
      <c r="I38" s="14">
        <f t="shared" si="3"/>
        <v>0</v>
      </c>
      <c r="J38" s="14">
        <f t="shared" si="4"/>
        <v>0</v>
      </c>
      <c r="K38" s="14" t="str">
        <f t="shared" ca="1" si="5"/>
        <v/>
      </c>
    </row>
    <row r="39" spans="1:12" ht="15" customHeight="1" x14ac:dyDescent="0.3">
      <c r="A39" s="14" t="s">
        <v>34</v>
      </c>
      <c r="B39" s="14" t="s">
        <v>75</v>
      </c>
      <c r="C39" s="14" t="s">
        <v>132</v>
      </c>
      <c r="D39" s="14" t="s">
        <v>133</v>
      </c>
      <c r="E39" s="14" t="s">
        <v>109</v>
      </c>
      <c r="F39" s="14">
        <v>76</v>
      </c>
      <c r="G39" s="14">
        <v>0</v>
      </c>
      <c r="H39" s="14">
        <v>0</v>
      </c>
      <c r="I39" s="14">
        <f t="shared" si="3"/>
        <v>0</v>
      </c>
      <c r="J39" s="14">
        <f t="shared" si="4"/>
        <v>0</v>
      </c>
      <c r="K39" s="14" t="str">
        <f t="shared" ca="1" si="5"/>
        <v/>
      </c>
    </row>
    <row r="40" spans="1:12" ht="15" customHeight="1" x14ac:dyDescent="0.3">
      <c r="A40" s="14" t="s">
        <v>34</v>
      </c>
      <c r="B40" s="14" t="s">
        <v>75</v>
      </c>
      <c r="C40" s="14" t="s">
        <v>134</v>
      </c>
      <c r="D40" s="14" t="s">
        <v>135</v>
      </c>
      <c r="E40" s="14" t="s">
        <v>109</v>
      </c>
      <c r="F40" s="14">
        <v>5.5</v>
      </c>
      <c r="G40" s="14">
        <v>0</v>
      </c>
      <c r="H40" s="14">
        <v>0</v>
      </c>
      <c r="I40" s="14">
        <f t="shared" si="3"/>
        <v>0</v>
      </c>
      <c r="J40" s="14">
        <f t="shared" si="4"/>
        <v>0</v>
      </c>
      <c r="K40" s="14" t="str">
        <f t="shared" ca="1" si="5"/>
        <v/>
      </c>
    </row>
    <row r="41" spans="1:12" ht="15" customHeight="1" x14ac:dyDescent="0.3">
      <c r="A41" s="14" t="s">
        <v>34</v>
      </c>
      <c r="B41" s="14" t="s">
        <v>75</v>
      </c>
      <c r="C41" s="14" t="s">
        <v>136</v>
      </c>
      <c r="D41" s="14" t="s">
        <v>137</v>
      </c>
      <c r="E41" s="14" t="s">
        <v>109</v>
      </c>
      <c r="F41" s="14">
        <v>45</v>
      </c>
      <c r="G41" s="14">
        <v>0</v>
      </c>
      <c r="H41" s="14">
        <v>0</v>
      </c>
      <c r="I41" s="14">
        <f t="shared" si="3"/>
        <v>0</v>
      </c>
      <c r="J41" s="14">
        <f t="shared" si="4"/>
        <v>0</v>
      </c>
      <c r="K41" s="14" t="str">
        <f t="shared" ca="1" si="5"/>
        <v/>
      </c>
    </row>
    <row r="42" spans="1:12" ht="15" customHeight="1" x14ac:dyDescent="0.3">
      <c r="A42" s="14" t="s">
        <v>34</v>
      </c>
      <c r="B42" s="14" t="s">
        <v>75</v>
      </c>
      <c r="C42" s="14" t="s">
        <v>138</v>
      </c>
      <c r="D42" s="14" t="s">
        <v>139</v>
      </c>
      <c r="E42" s="14" t="s">
        <v>109</v>
      </c>
      <c r="F42" s="14">
        <v>76</v>
      </c>
      <c r="G42" s="14">
        <v>0</v>
      </c>
      <c r="H42" s="14">
        <v>0</v>
      </c>
      <c r="I42" s="14">
        <f t="shared" si="3"/>
        <v>0</v>
      </c>
      <c r="J42" s="14">
        <f t="shared" si="4"/>
        <v>0</v>
      </c>
      <c r="K42" s="14" t="str">
        <f t="shared" ca="1" si="5"/>
        <v/>
      </c>
    </row>
    <row r="43" spans="1:12" ht="15" customHeight="1" x14ac:dyDescent="0.3">
      <c r="A43" s="14" t="s">
        <v>36</v>
      </c>
      <c r="B43" s="14" t="s">
        <v>37</v>
      </c>
      <c r="C43" s="14" t="s">
        <v>140</v>
      </c>
      <c r="D43" s="14" t="s">
        <v>141</v>
      </c>
      <c r="E43" s="14" t="s">
        <v>92</v>
      </c>
      <c r="F43" s="14">
        <f>'01_Vstupy'!$C$4</f>
        <v>95.4</v>
      </c>
      <c r="G43" s="14">
        <v>0</v>
      </c>
      <c r="H43" s="14">
        <v>0</v>
      </c>
      <c r="I43" s="14">
        <f t="shared" si="3"/>
        <v>0</v>
      </c>
      <c r="J43" s="14">
        <f t="shared" si="4"/>
        <v>0</v>
      </c>
      <c r="K43" s="14" t="str">
        <f t="shared" ca="1" si="5"/>
        <v/>
      </c>
    </row>
    <row r="44" spans="1:12" ht="15" customHeight="1" x14ac:dyDescent="0.3">
      <c r="A44" s="14" t="s">
        <v>36</v>
      </c>
      <c r="B44" s="14" t="s">
        <v>37</v>
      </c>
      <c r="C44" s="14" t="s">
        <v>142</v>
      </c>
      <c r="D44" s="14" t="s">
        <v>143</v>
      </c>
      <c r="E44" s="14" t="s">
        <v>92</v>
      </c>
      <c r="F44" s="14">
        <f>'01_Vstupy'!$C$4</f>
        <v>95.4</v>
      </c>
      <c r="G44" s="14">
        <v>0</v>
      </c>
      <c r="H44" s="14">
        <v>0</v>
      </c>
      <c r="I44" s="14">
        <f t="shared" si="3"/>
        <v>0</v>
      </c>
      <c r="J44" s="14">
        <f t="shared" si="4"/>
        <v>0</v>
      </c>
      <c r="K44" s="14" t="str">
        <f t="shared" ca="1" si="5"/>
        <v/>
      </c>
    </row>
    <row r="45" spans="1:12" ht="15" customHeight="1" x14ac:dyDescent="0.3">
      <c r="A45" s="14" t="s">
        <v>36</v>
      </c>
      <c r="B45" s="14" t="s">
        <v>37</v>
      </c>
      <c r="C45" s="14" t="s">
        <v>144</v>
      </c>
      <c r="D45" s="14" t="s">
        <v>145</v>
      </c>
      <c r="E45" s="14" t="s">
        <v>92</v>
      </c>
      <c r="F45" s="14">
        <f>'01_Vstupy'!$C$4</f>
        <v>95.4</v>
      </c>
      <c r="G45" s="14">
        <v>0</v>
      </c>
      <c r="H45" s="14">
        <v>0</v>
      </c>
      <c r="I45" s="14">
        <f t="shared" si="3"/>
        <v>0</v>
      </c>
      <c r="J45" s="14">
        <f t="shared" si="4"/>
        <v>0</v>
      </c>
      <c r="K45" s="14" t="str">
        <f t="shared" ca="1" si="5"/>
        <v/>
      </c>
    </row>
    <row r="46" spans="1:12" ht="15" customHeight="1" x14ac:dyDescent="0.3">
      <c r="A46" s="14" t="s">
        <v>36</v>
      </c>
      <c r="B46" s="14" t="s">
        <v>37</v>
      </c>
      <c r="C46" s="14" t="s">
        <v>146</v>
      </c>
      <c r="D46" s="14" t="s">
        <v>147</v>
      </c>
      <c r="E46" s="14" t="s">
        <v>92</v>
      </c>
      <c r="F46" s="14">
        <f>'01_Vstupy'!$C$4</f>
        <v>95.4</v>
      </c>
      <c r="G46" s="14">
        <v>0</v>
      </c>
      <c r="H46" s="14">
        <v>0</v>
      </c>
      <c r="I46" s="14">
        <f t="shared" si="3"/>
        <v>0</v>
      </c>
      <c r="J46" s="14">
        <f t="shared" si="4"/>
        <v>0</v>
      </c>
      <c r="K46" s="14" t="str">
        <f t="shared" ca="1" si="5"/>
        <v/>
      </c>
    </row>
    <row r="47" spans="1:12" ht="15" customHeight="1" x14ac:dyDescent="0.3">
      <c r="A47" s="12"/>
      <c r="B47" s="12"/>
      <c r="C47" s="13"/>
      <c r="D47" s="12" t="s">
        <v>148</v>
      </c>
      <c r="E47" s="12"/>
      <c r="F47" s="12"/>
      <c r="G47" s="12"/>
      <c r="H47" s="12"/>
      <c r="I47" s="12"/>
      <c r="J47" s="12"/>
      <c r="K47" s="12"/>
      <c r="L47" s="10"/>
    </row>
    <row r="48" spans="1:12" ht="15" customHeight="1" x14ac:dyDescent="0.3">
      <c r="A48" s="14" t="s">
        <v>34</v>
      </c>
      <c r="B48" s="14" t="s">
        <v>83</v>
      </c>
      <c r="C48" s="14" t="s">
        <v>103</v>
      </c>
      <c r="D48" s="14" t="s">
        <v>149</v>
      </c>
      <c r="E48" s="14" t="s">
        <v>58</v>
      </c>
      <c r="F48" s="14">
        <v>0.72</v>
      </c>
      <c r="G48" s="14">
        <v>0</v>
      </c>
      <c r="H48" s="14">
        <v>0</v>
      </c>
      <c r="I48" s="14">
        <f>G48*H48</f>
        <v>0</v>
      </c>
      <c r="J48" s="14">
        <f>G48*I48</f>
        <v>0</v>
      </c>
      <c r="K48" s="14" t="str">
        <f ca="1">J48+K48</f>
        <v/>
      </c>
    </row>
    <row r="49" spans="1:12" ht="15" customHeight="1" x14ac:dyDescent="0.3">
      <c r="A49" s="14" t="s">
        <v>34</v>
      </c>
      <c r="B49" s="14" t="s">
        <v>83</v>
      </c>
      <c r="C49" s="14" t="s">
        <v>150</v>
      </c>
      <c r="D49" s="14" t="s">
        <v>151</v>
      </c>
      <c r="E49" s="14" t="s">
        <v>152</v>
      </c>
      <c r="F49" s="14">
        <v>2</v>
      </c>
      <c r="G49" s="14">
        <v>0</v>
      </c>
      <c r="H49" s="14">
        <v>0</v>
      </c>
      <c r="I49" s="14">
        <f>G49*H49</f>
        <v>0</v>
      </c>
      <c r="J49" s="14">
        <f>G49*I49</f>
        <v>0</v>
      </c>
      <c r="K49" s="14" t="str">
        <f ca="1">J49+K49</f>
        <v/>
      </c>
    </row>
    <row r="50" spans="1:12" ht="15" customHeight="1" x14ac:dyDescent="0.3">
      <c r="A50" s="14" t="s">
        <v>34</v>
      </c>
      <c r="B50" s="14" t="s">
        <v>83</v>
      </c>
      <c r="C50" s="14" t="s">
        <v>153</v>
      </c>
      <c r="D50" s="14" t="s">
        <v>154</v>
      </c>
      <c r="E50" s="14" t="s">
        <v>109</v>
      </c>
      <c r="F50" s="14">
        <v>9</v>
      </c>
      <c r="G50" s="14">
        <v>0</v>
      </c>
      <c r="H50" s="14">
        <v>0</v>
      </c>
      <c r="I50" s="14">
        <f>G50*H50</f>
        <v>0</v>
      </c>
      <c r="J50" s="14">
        <f>G50*I50</f>
        <v>0</v>
      </c>
      <c r="K50" s="14" t="str">
        <f ca="1">J50+K50</f>
        <v/>
      </c>
    </row>
    <row r="51" spans="1:12" ht="15" customHeight="1" x14ac:dyDescent="0.3">
      <c r="A51" s="14" t="s">
        <v>34</v>
      </c>
      <c r="B51" s="14" t="s">
        <v>83</v>
      </c>
      <c r="C51" s="14" t="s">
        <v>155</v>
      </c>
      <c r="D51" s="14" t="s">
        <v>156</v>
      </c>
      <c r="E51" s="14" t="s">
        <v>109</v>
      </c>
      <c r="F51" s="14">
        <v>9</v>
      </c>
      <c r="G51" s="14">
        <v>0</v>
      </c>
      <c r="H51" s="14">
        <v>0</v>
      </c>
      <c r="I51" s="14">
        <f>G51*H51</f>
        <v>0</v>
      </c>
      <c r="J51" s="14">
        <f>G51*I51</f>
        <v>0</v>
      </c>
      <c r="K51" s="14" t="str">
        <f ca="1">J51+K51</f>
        <v/>
      </c>
    </row>
    <row r="52" spans="1:12" ht="15" customHeight="1" x14ac:dyDescent="0.3">
      <c r="A52" s="14" t="s">
        <v>34</v>
      </c>
      <c r="B52" s="14" t="s">
        <v>83</v>
      </c>
      <c r="C52" s="14" t="s">
        <v>157</v>
      </c>
      <c r="D52" s="14" t="s">
        <v>158</v>
      </c>
      <c r="E52" s="14" t="s">
        <v>152</v>
      </c>
      <c r="F52" s="14">
        <v>1</v>
      </c>
      <c r="G52" s="14">
        <v>0</v>
      </c>
      <c r="H52" s="14">
        <v>0</v>
      </c>
      <c r="I52" s="14">
        <f>G52*H52</f>
        <v>0</v>
      </c>
      <c r="J52" s="14">
        <f>G52*I52</f>
        <v>0</v>
      </c>
      <c r="K52" s="14" t="str">
        <f ca="1">J52+K52</f>
        <v/>
      </c>
    </row>
    <row r="53" spans="1:12" ht="15" customHeight="1" x14ac:dyDescent="0.3">
      <c r="A53" s="12"/>
      <c r="B53" s="12"/>
      <c r="C53" s="13"/>
      <c r="D53" s="12" t="s">
        <v>159</v>
      </c>
      <c r="E53" s="12"/>
      <c r="F53" s="12"/>
      <c r="G53" s="12"/>
      <c r="H53" s="12"/>
      <c r="I53" s="12"/>
      <c r="J53" s="12"/>
      <c r="K53" s="12"/>
      <c r="L53" s="10"/>
    </row>
    <row r="54" spans="1:12" ht="15" customHeight="1" x14ac:dyDescent="0.3">
      <c r="A54" s="14" t="s">
        <v>34</v>
      </c>
      <c r="B54" s="14" t="s">
        <v>55</v>
      </c>
      <c r="C54" s="14" t="s">
        <v>103</v>
      </c>
      <c r="D54" s="14" t="s">
        <v>160</v>
      </c>
      <c r="E54" s="14" t="s">
        <v>58</v>
      </c>
      <c r="F54" s="14">
        <v>0.16</v>
      </c>
      <c r="G54" s="14">
        <v>0</v>
      </c>
      <c r="H54" s="14">
        <v>0</v>
      </c>
      <c r="I54" s="14">
        <f t="shared" ref="I54:I63" si="6">G54*H54</f>
        <v>0</v>
      </c>
      <c r="J54" s="14">
        <f t="shared" ref="J54:J63" si="7">G54*I54</f>
        <v>0</v>
      </c>
      <c r="K54" s="14" t="str">
        <f t="shared" ref="K54:K63" ca="1" si="8">J54+K54</f>
        <v/>
      </c>
    </row>
    <row r="55" spans="1:12" ht="15" customHeight="1" x14ac:dyDescent="0.3">
      <c r="A55" s="14" t="s">
        <v>34</v>
      </c>
      <c r="B55" s="14" t="s">
        <v>55</v>
      </c>
      <c r="C55" s="14" t="s">
        <v>161</v>
      </c>
      <c r="D55" s="14" t="s">
        <v>162</v>
      </c>
      <c r="E55" s="14" t="s">
        <v>152</v>
      </c>
      <c r="F55" s="14">
        <v>2</v>
      </c>
      <c r="G55" s="14">
        <v>0</v>
      </c>
      <c r="H55" s="14">
        <v>0</v>
      </c>
      <c r="I55" s="14">
        <f t="shared" si="6"/>
        <v>0</v>
      </c>
      <c r="J55" s="14">
        <f t="shared" si="7"/>
        <v>0</v>
      </c>
      <c r="K55" s="14" t="str">
        <f t="shared" ca="1" si="8"/>
        <v/>
      </c>
    </row>
    <row r="56" spans="1:12" ht="15" customHeight="1" x14ac:dyDescent="0.3">
      <c r="A56" s="14" t="s">
        <v>34</v>
      </c>
      <c r="B56" s="14" t="s">
        <v>55</v>
      </c>
      <c r="C56" s="14" t="s">
        <v>163</v>
      </c>
      <c r="D56" s="14" t="s">
        <v>164</v>
      </c>
      <c r="E56" s="14" t="s">
        <v>152</v>
      </c>
      <c r="F56" s="14">
        <v>2</v>
      </c>
      <c r="G56" s="14">
        <v>0</v>
      </c>
      <c r="H56" s="14">
        <v>0</v>
      </c>
      <c r="I56" s="14">
        <f t="shared" si="6"/>
        <v>0</v>
      </c>
      <c r="J56" s="14">
        <f t="shared" si="7"/>
        <v>0</v>
      </c>
      <c r="K56" s="14" t="str">
        <f t="shared" ca="1" si="8"/>
        <v/>
      </c>
    </row>
    <row r="57" spans="1:12" ht="15" customHeight="1" x14ac:dyDescent="0.3">
      <c r="A57" s="14" t="s">
        <v>34</v>
      </c>
      <c r="B57" s="14" t="s">
        <v>55</v>
      </c>
      <c r="C57" s="14" t="s">
        <v>165</v>
      </c>
      <c r="D57" s="14" t="s">
        <v>166</v>
      </c>
      <c r="E57" s="14" t="s">
        <v>152</v>
      </c>
      <c r="F57" s="14">
        <v>2</v>
      </c>
      <c r="G57" s="14">
        <v>0</v>
      </c>
      <c r="H57" s="14">
        <v>0</v>
      </c>
      <c r="I57" s="14">
        <f t="shared" si="6"/>
        <v>0</v>
      </c>
      <c r="J57" s="14">
        <f t="shared" si="7"/>
        <v>0</v>
      </c>
      <c r="K57" s="14" t="str">
        <f t="shared" ca="1" si="8"/>
        <v/>
      </c>
    </row>
    <row r="58" spans="1:12" ht="15" customHeight="1" x14ac:dyDescent="0.3">
      <c r="A58" s="14" t="s">
        <v>34</v>
      </c>
      <c r="B58" s="14" t="s">
        <v>55</v>
      </c>
      <c r="C58" s="14" t="s">
        <v>167</v>
      </c>
      <c r="D58" s="14" t="s">
        <v>168</v>
      </c>
      <c r="E58" s="14" t="s">
        <v>152</v>
      </c>
      <c r="F58" s="14">
        <v>2</v>
      </c>
      <c r="G58" s="14">
        <v>0</v>
      </c>
      <c r="H58" s="14">
        <v>0</v>
      </c>
      <c r="I58" s="14">
        <f t="shared" si="6"/>
        <v>0</v>
      </c>
      <c r="J58" s="14">
        <f t="shared" si="7"/>
        <v>0</v>
      </c>
      <c r="K58" s="14" t="str">
        <f t="shared" ca="1" si="8"/>
        <v/>
      </c>
    </row>
    <row r="59" spans="1:12" ht="15" customHeight="1" x14ac:dyDescent="0.3">
      <c r="A59" s="14" t="s">
        <v>34</v>
      </c>
      <c r="B59" s="14" t="s">
        <v>55</v>
      </c>
      <c r="C59" s="14" t="s">
        <v>169</v>
      </c>
      <c r="D59" s="14" t="s">
        <v>170</v>
      </c>
      <c r="E59" s="14" t="s">
        <v>152</v>
      </c>
      <c r="F59" s="14">
        <v>2</v>
      </c>
      <c r="G59" s="14">
        <v>0</v>
      </c>
      <c r="H59" s="14">
        <v>0</v>
      </c>
      <c r="I59" s="14">
        <f t="shared" si="6"/>
        <v>0</v>
      </c>
      <c r="J59" s="14">
        <f t="shared" si="7"/>
        <v>0</v>
      </c>
      <c r="K59" s="14" t="str">
        <f t="shared" ca="1" si="8"/>
        <v/>
      </c>
    </row>
    <row r="60" spans="1:12" ht="15" customHeight="1" x14ac:dyDescent="0.3">
      <c r="A60" s="14" t="s">
        <v>34</v>
      </c>
      <c r="B60" s="14" t="s">
        <v>55</v>
      </c>
      <c r="C60" s="14" t="s">
        <v>171</v>
      </c>
      <c r="D60" s="14" t="s">
        <v>172</v>
      </c>
      <c r="E60" s="14" t="s">
        <v>152</v>
      </c>
      <c r="F60" s="14">
        <v>2</v>
      </c>
      <c r="G60" s="14">
        <v>0</v>
      </c>
      <c r="H60" s="14">
        <v>0</v>
      </c>
      <c r="I60" s="14">
        <f t="shared" si="6"/>
        <v>0</v>
      </c>
      <c r="J60" s="14">
        <f t="shared" si="7"/>
        <v>0</v>
      </c>
      <c r="K60" s="14" t="str">
        <f t="shared" ca="1" si="8"/>
        <v/>
      </c>
    </row>
    <row r="61" spans="1:12" ht="15" customHeight="1" x14ac:dyDescent="0.3">
      <c r="A61" s="14" t="s">
        <v>34</v>
      </c>
      <c r="B61" s="14" t="s">
        <v>55</v>
      </c>
      <c r="C61" s="14" t="s">
        <v>173</v>
      </c>
      <c r="D61" s="14" t="s">
        <v>174</v>
      </c>
      <c r="E61" s="14" t="s">
        <v>109</v>
      </c>
      <c r="F61" s="14">
        <v>65</v>
      </c>
      <c r="G61" s="14">
        <v>0</v>
      </c>
      <c r="H61" s="14">
        <v>0</v>
      </c>
      <c r="I61" s="14">
        <f t="shared" si="6"/>
        <v>0</v>
      </c>
      <c r="J61" s="14">
        <f t="shared" si="7"/>
        <v>0</v>
      </c>
      <c r="K61" s="14" t="str">
        <f t="shared" ca="1" si="8"/>
        <v/>
      </c>
    </row>
    <row r="62" spans="1:12" ht="15" customHeight="1" x14ac:dyDescent="0.3">
      <c r="A62" s="14" t="s">
        <v>34</v>
      </c>
      <c r="B62" s="14" t="s">
        <v>175</v>
      </c>
      <c r="C62" s="14" t="s">
        <v>176</v>
      </c>
      <c r="D62" s="14" t="s">
        <v>177</v>
      </c>
      <c r="E62" s="14" t="s">
        <v>63</v>
      </c>
      <c r="F62" s="14">
        <v>1</v>
      </c>
      <c r="G62" s="14">
        <v>0</v>
      </c>
      <c r="H62" s="14">
        <v>0</v>
      </c>
      <c r="I62" s="14">
        <f t="shared" si="6"/>
        <v>0</v>
      </c>
      <c r="J62" s="14">
        <f t="shared" si="7"/>
        <v>0</v>
      </c>
      <c r="K62" s="14" t="str">
        <f t="shared" ca="1" si="8"/>
        <v/>
      </c>
    </row>
    <row r="63" spans="1:12" ht="15" customHeight="1" x14ac:dyDescent="0.3">
      <c r="A63" s="14" t="s">
        <v>34</v>
      </c>
      <c r="B63" s="14" t="s">
        <v>178</v>
      </c>
      <c r="C63" s="14" t="s">
        <v>179</v>
      </c>
      <c r="D63" s="14" t="s">
        <v>180</v>
      </c>
      <c r="E63" s="14" t="s">
        <v>63</v>
      </c>
      <c r="F63" s="14">
        <v>1</v>
      </c>
      <c r="G63" s="14">
        <v>0</v>
      </c>
      <c r="H63" s="14">
        <v>0</v>
      </c>
      <c r="I63" s="14">
        <f t="shared" si="6"/>
        <v>0</v>
      </c>
      <c r="J63" s="14">
        <f t="shared" si="7"/>
        <v>0</v>
      </c>
      <c r="K63" s="14" t="str">
        <f t="shared" ca="1" si="8"/>
        <v/>
      </c>
    </row>
    <row r="64" spans="1:12" ht="15" customHeight="1" x14ac:dyDescent="0.3">
      <c r="A64" s="12"/>
      <c r="B64" s="12"/>
      <c r="C64" s="13"/>
      <c r="D64" s="12" t="s">
        <v>181</v>
      </c>
      <c r="E64" s="12"/>
      <c r="F64" s="12"/>
      <c r="G64" s="12"/>
      <c r="H64" s="12"/>
      <c r="I64" s="12"/>
      <c r="J64" s="12"/>
      <c r="K64" s="12"/>
      <c r="L64" s="10"/>
    </row>
    <row r="65" spans="1:12" ht="15" customHeight="1" x14ac:dyDescent="0.3">
      <c r="A65" s="14" t="s">
        <v>38</v>
      </c>
      <c r="B65" s="14" t="s">
        <v>39</v>
      </c>
      <c r="C65" s="14" t="s">
        <v>182</v>
      </c>
      <c r="D65" s="14" t="s">
        <v>183</v>
      </c>
      <c r="E65" s="14" t="s">
        <v>92</v>
      </c>
      <c r="F65" s="14">
        <f>'01_Vstupy'!$C$5</f>
        <v>122.21</v>
      </c>
      <c r="G65" s="14">
        <v>0</v>
      </c>
      <c r="H65" s="14">
        <v>0</v>
      </c>
      <c r="I65" s="14">
        <f>G65*H65</f>
        <v>0</v>
      </c>
      <c r="J65" s="14">
        <f>G65*I65</f>
        <v>0</v>
      </c>
      <c r="K65" s="14" t="str">
        <f ca="1">J65+K65</f>
        <v/>
      </c>
    </row>
    <row r="66" spans="1:12" ht="15" customHeight="1" x14ac:dyDescent="0.3">
      <c r="A66" s="12"/>
      <c r="B66" s="12"/>
      <c r="C66" s="13"/>
      <c r="D66" s="12" t="s">
        <v>184</v>
      </c>
      <c r="E66" s="12"/>
      <c r="F66" s="12"/>
      <c r="G66" s="12"/>
      <c r="H66" s="12"/>
      <c r="I66" s="12"/>
      <c r="J66" s="12"/>
      <c r="K66" s="12"/>
      <c r="L66" s="10"/>
    </row>
    <row r="67" spans="1:12" ht="15" customHeight="1" x14ac:dyDescent="0.3">
      <c r="A67" s="14" t="s">
        <v>95</v>
      </c>
      <c r="B67" s="14" t="s">
        <v>185</v>
      </c>
      <c r="C67" s="14" t="s">
        <v>186</v>
      </c>
      <c r="D67" s="14" t="s">
        <v>187</v>
      </c>
      <c r="E67" s="14" t="s">
        <v>92</v>
      </c>
      <c r="F67" s="14">
        <v>309.2</v>
      </c>
      <c r="G67" s="14">
        <v>0</v>
      </c>
      <c r="H67" s="14">
        <v>0</v>
      </c>
      <c r="I67" s="14">
        <f t="shared" ref="I67:I72" si="9">G67*H67</f>
        <v>0</v>
      </c>
      <c r="J67" s="14">
        <f t="shared" ref="J67:J72" si="10">G67*I67</f>
        <v>0</v>
      </c>
      <c r="K67" s="14" t="str">
        <f t="shared" ref="K67:K72" ca="1" si="11">J67+K67</f>
        <v/>
      </c>
    </row>
    <row r="68" spans="1:12" ht="15" customHeight="1" x14ac:dyDescent="0.3">
      <c r="A68" s="14" t="s">
        <v>95</v>
      </c>
      <c r="B68" s="14" t="s">
        <v>185</v>
      </c>
      <c r="C68" s="14" t="s">
        <v>188</v>
      </c>
      <c r="D68" s="14" t="s">
        <v>189</v>
      </c>
      <c r="E68" s="14" t="s">
        <v>92</v>
      </c>
      <c r="F68" s="14">
        <v>169</v>
      </c>
      <c r="G68" s="14">
        <v>0</v>
      </c>
      <c r="H68" s="14">
        <v>0</v>
      </c>
      <c r="I68" s="14">
        <f t="shared" si="9"/>
        <v>0</v>
      </c>
      <c r="J68" s="14">
        <f t="shared" si="10"/>
        <v>0</v>
      </c>
      <c r="K68" s="14" t="str">
        <f t="shared" ca="1" si="11"/>
        <v/>
      </c>
    </row>
    <row r="69" spans="1:12" ht="15" customHeight="1" x14ac:dyDescent="0.3">
      <c r="A69" s="14" t="s">
        <v>95</v>
      </c>
      <c r="B69" s="14" t="s">
        <v>185</v>
      </c>
      <c r="C69" s="14" t="s">
        <v>190</v>
      </c>
      <c r="D69" s="14" t="s">
        <v>191</v>
      </c>
      <c r="E69" s="14" t="s">
        <v>92</v>
      </c>
      <c r="F69" s="14">
        <v>79</v>
      </c>
      <c r="G69" s="14">
        <v>0</v>
      </c>
      <c r="H69" s="14">
        <v>0</v>
      </c>
      <c r="I69" s="14">
        <f t="shared" si="9"/>
        <v>0</v>
      </c>
      <c r="J69" s="14">
        <f t="shared" si="10"/>
        <v>0</v>
      </c>
      <c r="K69" s="14" t="str">
        <f t="shared" ca="1" si="11"/>
        <v/>
      </c>
    </row>
    <row r="70" spans="1:12" ht="15" customHeight="1" x14ac:dyDescent="0.3">
      <c r="A70" s="14" t="s">
        <v>95</v>
      </c>
      <c r="B70" s="14" t="s">
        <v>192</v>
      </c>
      <c r="C70" s="14" t="s">
        <v>193</v>
      </c>
      <c r="D70" s="14" t="s">
        <v>194</v>
      </c>
      <c r="E70" s="14" t="s">
        <v>72</v>
      </c>
      <c r="F70" s="14">
        <v>148.41999999999999</v>
      </c>
      <c r="G70" s="14">
        <v>0</v>
      </c>
      <c r="H70" s="14">
        <v>0</v>
      </c>
      <c r="I70" s="14">
        <f t="shared" si="9"/>
        <v>0</v>
      </c>
      <c r="J70" s="14">
        <f t="shared" si="10"/>
        <v>0</v>
      </c>
      <c r="K70" s="14" t="str">
        <f t="shared" ca="1" si="11"/>
        <v/>
      </c>
    </row>
    <row r="71" spans="1:12" ht="15" customHeight="1" x14ac:dyDescent="0.3">
      <c r="A71" s="14" t="s">
        <v>95</v>
      </c>
      <c r="B71" s="14" t="s">
        <v>192</v>
      </c>
      <c r="C71" s="14" t="s">
        <v>195</v>
      </c>
      <c r="D71" s="14" t="s">
        <v>196</v>
      </c>
      <c r="E71" s="14" t="s">
        <v>72</v>
      </c>
      <c r="F71" s="14">
        <v>77.739999999999995</v>
      </c>
      <c r="G71" s="14">
        <v>0</v>
      </c>
      <c r="H71" s="14">
        <v>0</v>
      </c>
      <c r="I71" s="14">
        <f t="shared" si="9"/>
        <v>0</v>
      </c>
      <c r="J71" s="14">
        <f t="shared" si="10"/>
        <v>0</v>
      </c>
      <c r="K71" s="14" t="str">
        <f t="shared" ca="1" si="11"/>
        <v/>
      </c>
    </row>
    <row r="72" spans="1:12" ht="15" customHeight="1" x14ac:dyDescent="0.3">
      <c r="A72" s="14" t="s">
        <v>95</v>
      </c>
      <c r="B72" s="14" t="s">
        <v>192</v>
      </c>
      <c r="C72" s="14" t="s">
        <v>197</v>
      </c>
      <c r="D72" s="14" t="s">
        <v>198</v>
      </c>
      <c r="E72" s="14" t="s">
        <v>72</v>
      </c>
      <c r="F72" s="14">
        <v>34.76</v>
      </c>
      <c r="G72" s="14">
        <v>0</v>
      </c>
      <c r="H72" s="14">
        <v>0</v>
      </c>
      <c r="I72" s="14">
        <f t="shared" si="9"/>
        <v>0</v>
      </c>
      <c r="J72" s="14">
        <f t="shared" si="10"/>
        <v>0</v>
      </c>
      <c r="K72" s="14" t="str">
        <f t="shared" ca="1" si="11"/>
        <v/>
      </c>
    </row>
    <row r="73" spans="1:12" ht="15" customHeight="1" x14ac:dyDescent="0.3">
      <c r="A73" s="12"/>
      <c r="B73" s="12"/>
      <c r="C73" s="13"/>
      <c r="D73" s="12" t="s">
        <v>199</v>
      </c>
      <c r="E73" s="12"/>
      <c r="F73" s="12"/>
      <c r="G73" s="12"/>
      <c r="H73" s="12"/>
      <c r="I73" s="12"/>
      <c r="J73" s="12"/>
      <c r="K73" s="12"/>
      <c r="L73" s="10"/>
    </row>
    <row r="74" spans="1:12" ht="15" customHeight="1" x14ac:dyDescent="0.3">
      <c r="A74" s="14" t="s">
        <v>95</v>
      </c>
      <c r="B74" s="14" t="s">
        <v>200</v>
      </c>
      <c r="C74" s="14" t="s">
        <v>201</v>
      </c>
      <c r="D74" s="14" t="s">
        <v>202</v>
      </c>
      <c r="E74" s="14" t="s">
        <v>109</v>
      </c>
      <c r="F74" s="14">
        <v>14</v>
      </c>
      <c r="G74" s="14">
        <v>0</v>
      </c>
      <c r="H74" s="14">
        <v>0</v>
      </c>
      <c r="I74" s="14">
        <f>G74*H74</f>
        <v>0</v>
      </c>
      <c r="J74" s="14">
        <f>G74*I74</f>
        <v>0</v>
      </c>
      <c r="K74" s="14" t="str">
        <f ca="1">J74+K74</f>
        <v/>
      </c>
    </row>
    <row r="75" spans="1:12" ht="15" customHeight="1" x14ac:dyDescent="0.3">
      <c r="A75" s="14" t="s">
        <v>95</v>
      </c>
      <c r="B75" s="14" t="s">
        <v>200</v>
      </c>
      <c r="C75" s="14" t="s">
        <v>203</v>
      </c>
      <c r="D75" s="14" t="s">
        <v>204</v>
      </c>
      <c r="E75" s="14" t="s">
        <v>109</v>
      </c>
      <c r="F75" s="14">
        <v>14</v>
      </c>
      <c r="G75" s="14">
        <v>0</v>
      </c>
      <c r="H75" s="14">
        <v>0</v>
      </c>
      <c r="I75" s="14">
        <f>G75*H75</f>
        <v>0</v>
      </c>
      <c r="J75" s="14">
        <f>G75*I75</f>
        <v>0</v>
      </c>
      <c r="K75" s="14" t="str">
        <f ca="1">J75+K75</f>
        <v/>
      </c>
    </row>
    <row r="77" spans="1:12" x14ac:dyDescent="0.3">
      <c r="A77" s="25"/>
      <c r="B77" s="25"/>
      <c r="C77" s="25"/>
      <c r="D77" s="25" t="s">
        <v>226</v>
      </c>
      <c r="E77" s="25"/>
      <c r="F77" s="25"/>
      <c r="G77" s="25"/>
      <c r="H77" s="25"/>
      <c r="I77" s="25"/>
      <c r="J77" s="25"/>
      <c r="K77" s="25"/>
      <c r="L77" s="25"/>
    </row>
    <row r="78" spans="1:12" x14ac:dyDescent="0.3">
      <c r="B78" t="s">
        <v>221</v>
      </c>
      <c r="C78" t="s">
        <v>225</v>
      </c>
      <c r="D78" t="s">
        <v>224</v>
      </c>
      <c r="E78" t="s">
        <v>72</v>
      </c>
      <c r="F78">
        <v>148.4</v>
      </c>
      <c r="G78">
        <v>0</v>
      </c>
      <c r="H78">
        <v>0</v>
      </c>
      <c r="I78">
        <v>0</v>
      </c>
      <c r="J78">
        <v>0</v>
      </c>
    </row>
    <row r="79" spans="1:12" x14ac:dyDescent="0.3">
      <c r="B79" t="s">
        <v>221</v>
      </c>
      <c r="C79" t="s">
        <v>223</v>
      </c>
      <c r="D79" t="s">
        <v>222</v>
      </c>
      <c r="E79" t="s">
        <v>72</v>
      </c>
      <c r="F79">
        <v>77.7</v>
      </c>
      <c r="G79">
        <v>0</v>
      </c>
      <c r="H79">
        <v>0</v>
      </c>
      <c r="I79">
        <v>0</v>
      </c>
      <c r="J79">
        <v>0</v>
      </c>
    </row>
    <row r="80" spans="1:12" x14ac:dyDescent="0.3">
      <c r="B80" t="s">
        <v>221</v>
      </c>
      <c r="C80" t="s">
        <v>220</v>
      </c>
      <c r="D80" t="s">
        <v>219</v>
      </c>
      <c r="E80" t="s">
        <v>72</v>
      </c>
      <c r="F80">
        <v>34.799999999999997</v>
      </c>
      <c r="G80">
        <v>0</v>
      </c>
      <c r="H80">
        <v>0</v>
      </c>
      <c r="I80">
        <v>0</v>
      </c>
      <c r="J80">
        <v>0</v>
      </c>
    </row>
  </sheetData>
  <pageMargins left="0" right="0" top="0.59055118110236227" bottom="0.59055118110236227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>
      <pane ySplit="3" topLeftCell="A4" activePane="bottomLeft" state="frozen"/>
      <selection pane="bottomLeft" sqref="A1:E1"/>
    </sheetView>
  </sheetViews>
  <sheetFormatPr defaultRowHeight="14.4" x14ac:dyDescent="0.3"/>
  <cols>
    <col min="1" max="5" width="25" customWidth="1"/>
  </cols>
  <sheetData>
    <row r="1" spans="1:5" ht="15.6" customHeight="1" x14ac:dyDescent="0.3">
      <c r="A1" s="23" t="s">
        <v>205</v>
      </c>
      <c r="B1" s="19"/>
      <c r="C1" s="19"/>
      <c r="D1" s="19"/>
      <c r="E1" s="19"/>
    </row>
    <row r="2" spans="1:5" x14ac:dyDescent="0.3">
      <c r="A2" s="24" t="s">
        <v>206</v>
      </c>
      <c r="B2" s="19"/>
      <c r="C2" s="19"/>
      <c r="D2" s="19"/>
      <c r="E2" s="19"/>
    </row>
    <row r="3" spans="1:5" ht="43.2" customHeight="1" x14ac:dyDescent="0.3">
      <c r="A3" s="1" t="s">
        <v>31</v>
      </c>
      <c r="B3" s="1" t="s">
        <v>32</v>
      </c>
      <c r="C3" s="1" t="s">
        <v>50</v>
      </c>
      <c r="D3" s="1" t="s">
        <v>51</v>
      </c>
      <c r="E3" s="1" t="s">
        <v>52</v>
      </c>
    </row>
    <row r="4" spans="1:5" ht="43.2" customHeight="1" x14ac:dyDescent="0.3">
      <c r="A4" s="2" t="s">
        <v>34</v>
      </c>
      <c r="B4" s="3" t="s">
        <v>35</v>
      </c>
      <c r="C4" s="6">
        <f>SUMIF('02_VV'!$B:$B,"A",'02_VV'!$J:$J)</f>
        <v>0</v>
      </c>
      <c r="D4" s="6">
        <f>SUMIF('02_VV'!$B:$B,"A",'02_VV'!$K:$K)</f>
        <v>0</v>
      </c>
      <c r="E4" s="6">
        <f>SUMIF('02_VV'!$B:$B,"A",'02_VV'!$L:$L)</f>
        <v>0</v>
      </c>
    </row>
    <row r="5" spans="1:5" x14ac:dyDescent="0.3">
      <c r="A5" s="2" t="s">
        <v>36</v>
      </c>
      <c r="B5" s="3" t="s">
        <v>37</v>
      </c>
      <c r="C5" s="6">
        <f>SUMIF('02_VV'!$B:$B,"B",'02_VV'!$J:$J)</f>
        <v>0</v>
      </c>
      <c r="D5" s="6">
        <f>SUMIF('02_VV'!$B:$B,"B",'02_VV'!$K:$K)</f>
        <v>0</v>
      </c>
      <c r="E5" s="6">
        <f>SUMIF('02_VV'!$B:$B,"B",'02_VV'!$L:$L)</f>
        <v>0</v>
      </c>
    </row>
    <row r="6" spans="1:5" ht="28.8" customHeight="1" x14ac:dyDescent="0.3">
      <c r="A6" s="2" t="s">
        <v>38</v>
      </c>
      <c r="B6" s="3" t="s">
        <v>39</v>
      </c>
      <c r="C6" s="6">
        <f>SUMIF('02_VV'!$B:$B,"D",'02_VV'!$J:$J)</f>
        <v>0</v>
      </c>
      <c r="D6" s="6">
        <f>SUMIF('02_VV'!$B:$B,"D",'02_VV'!$K:$K)</f>
        <v>0</v>
      </c>
      <c r="E6" s="6">
        <f>SUMIF('02_VV'!$B:$B,"D",'02_VV'!$L:$L)</f>
        <v>0</v>
      </c>
    </row>
    <row r="7" spans="1:5" x14ac:dyDescent="0.3">
      <c r="A7" s="7"/>
      <c r="B7" s="2"/>
      <c r="C7" s="2"/>
      <c r="D7" s="2"/>
      <c r="E7" s="6"/>
    </row>
    <row r="8" spans="1:5" ht="28.8" customHeight="1" x14ac:dyDescent="0.3">
      <c r="A8" s="7" t="s">
        <v>207</v>
      </c>
      <c r="B8" s="2"/>
      <c r="C8" s="2"/>
      <c r="D8" s="2"/>
      <c r="E8" s="6">
        <f>SUM(E4:E6)</f>
        <v>0</v>
      </c>
    </row>
    <row r="9" spans="1:5" x14ac:dyDescent="0.3">
      <c r="A9" s="7" t="s">
        <v>208</v>
      </c>
      <c r="B9" s="2"/>
      <c r="C9" s="2"/>
      <c r="D9" s="2"/>
      <c r="E9" s="6">
        <f>E7*('01_Vstupy'!$B$7/100)</f>
        <v>0</v>
      </c>
    </row>
    <row r="10" spans="1:5" x14ac:dyDescent="0.3">
      <c r="A10" s="7" t="s">
        <v>209</v>
      </c>
      <c r="B10" s="2"/>
      <c r="C10" s="2"/>
      <c r="D10" s="2"/>
      <c r="E10" s="6">
        <f>E7*('01_Vstupy'!$D$7/100)</f>
        <v>0</v>
      </c>
    </row>
    <row r="11" spans="1:5" ht="28.8" customHeight="1" x14ac:dyDescent="0.3">
      <c r="A11" s="7" t="s">
        <v>210</v>
      </c>
      <c r="B11" s="2"/>
      <c r="C11" s="2"/>
      <c r="D11" s="2"/>
      <c r="E11" s="6">
        <f>SUM(E7:E9)</f>
        <v>0</v>
      </c>
    </row>
    <row r="12" spans="1:5" x14ac:dyDescent="0.3">
      <c r="A12" s="7" t="s">
        <v>211</v>
      </c>
      <c r="B12" s="2"/>
      <c r="C12" s="2"/>
      <c r="D12" s="2"/>
      <c r="E12" s="6">
        <f>E10*('01_Vstupy'!$F$7/100)</f>
        <v>0</v>
      </c>
    </row>
    <row r="13" spans="1:5" x14ac:dyDescent="0.3">
      <c r="A13" t="s">
        <v>212</v>
      </c>
      <c r="E13">
        <f>E10+E11</f>
        <v>0</v>
      </c>
    </row>
    <row r="14" spans="1:5" x14ac:dyDescent="0.3">
      <c r="A14" s="24"/>
      <c r="B14" s="19"/>
      <c r="C14" s="19"/>
      <c r="D14" s="19"/>
      <c r="E14" s="19"/>
    </row>
    <row r="15" spans="1:5" x14ac:dyDescent="0.3">
      <c r="A15" t="s">
        <v>213</v>
      </c>
    </row>
    <row r="16" spans="1:5" ht="43.2" customHeight="1" x14ac:dyDescent="0.3">
      <c r="A16" s="1" t="s">
        <v>214</v>
      </c>
      <c r="B16" s="1" t="s">
        <v>50</v>
      </c>
      <c r="C16" s="1" t="s">
        <v>51</v>
      </c>
      <c r="D16" s="1" t="s">
        <v>52</v>
      </c>
      <c r="E16" s="1"/>
    </row>
    <row r="17" spans="1:4" ht="28.8" customHeight="1" x14ac:dyDescent="0.3">
      <c r="A17" s="3" t="s">
        <v>215</v>
      </c>
      <c r="B17" s="6">
        <f>SUMIF('02_VV'!$A:$A,"1 - Zemní práce",'02_VV'!$J:$J)</f>
        <v>0</v>
      </c>
      <c r="C17" s="6">
        <f>SUMIF('02_VV'!$A:$A,"1 - Zemní práce",'02_VV'!$K:$K)</f>
        <v>0</v>
      </c>
      <c r="D17" s="6">
        <f>SUMIF('02_VV'!$A:$A,"1 - Zemní práce",'02_VV'!$L:$L)</f>
        <v>0</v>
      </c>
    </row>
    <row r="18" spans="1:4" ht="43.2" customHeight="1" x14ac:dyDescent="0.3">
      <c r="A18" s="3" t="s">
        <v>216</v>
      </c>
      <c r="B18" s="6">
        <f>SUMIF('02_VV'!$A:$A,"18 - Sadové úpravy",'02_VV'!$J:$J)</f>
        <v>0</v>
      </c>
      <c r="C18" s="6">
        <f>SUMIF('02_VV'!$A:$A,"18 - Sadové úpravy",'02_VV'!$K:$K)</f>
        <v>0</v>
      </c>
      <c r="D18" s="6">
        <f>SUMIF('02_VV'!$A:$A,"18 - Sadové úpravy",'02_VV'!$L:$L)</f>
        <v>0</v>
      </c>
    </row>
    <row r="19" spans="1:4" ht="43.2" customHeight="1" x14ac:dyDescent="0.3">
      <c r="A19" s="3" t="s">
        <v>217</v>
      </c>
      <c r="B19" s="6">
        <f>SUMIF('02_VV'!$A:$A,"5 - Komunikace",'02_VV'!$J:$J)</f>
        <v>0</v>
      </c>
      <c r="C19" s="6">
        <f>SUMIF('02_VV'!$A:$A,"5 - Komunikace",'02_VV'!$K:$K)</f>
        <v>0</v>
      </c>
      <c r="D19" s="6">
        <f>SUMIF('02_VV'!$A:$A,"5 - Komunikace",'02_VV'!$L:$L)</f>
        <v>0</v>
      </c>
    </row>
  </sheetData>
  <mergeCells count="3">
    <mergeCell ref="A2:E2"/>
    <mergeCell ref="A1:E1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00_Krycí list</vt:lpstr>
      <vt:lpstr>01_Vstupy</vt:lpstr>
      <vt:lpstr>02_VV</vt:lpstr>
      <vt:lpstr>03_Souhrn</vt:lpstr>
      <vt:lpstr>'02_VV'!Oblast_tisku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Jiří Plotěný</cp:lastModifiedBy>
  <cp:lastPrinted>2026-02-06T09:29:19Z</cp:lastPrinted>
  <dcterms:created xsi:type="dcterms:W3CDTF">2026-02-04T20:47:58Z</dcterms:created>
  <dcterms:modified xsi:type="dcterms:W3CDTF">2026-03-13T10:02:47Z</dcterms:modified>
</cp:coreProperties>
</file>