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2026_VZ_BÁZE ul. Topolová\VZMR komunikace II - 2026\Dotazy k VZMR\"/>
    </mc:Choice>
  </mc:AlternateContent>
  <xr:revisionPtr revIDLastSave="0" documentId="13_ncr:1_{18C9A193-2913-4CD2-8CF1-E6BAAF76278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00_Krycí list" sheetId="1" r:id="rId1"/>
    <sheet name="03_REKAPITULACE" sheetId="4" r:id="rId2"/>
    <sheet name="02_ROZPOČET" sheetId="3" r:id="rId3"/>
  </sheets>
  <definedNames>
    <definedName name="_xlnm.Print_Area" localSheetId="2">'02_ROZPOČET'!$A$3:$J$102</definedName>
    <definedName name="_xlnm.Print_Area" localSheetId="1">'03_REKAPITULACE'!$A$1:$F$18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3" l="1"/>
  <c r="F26" i="3" l="1"/>
  <c r="I26" i="3" s="1"/>
  <c r="F25" i="3"/>
  <c r="I25" i="3" s="1"/>
  <c r="F17" i="3"/>
  <c r="I17" i="3" s="1"/>
  <c r="F16" i="3"/>
  <c r="I16" i="3" s="1"/>
  <c r="F8" i="3"/>
  <c r="F9" i="3" s="1"/>
  <c r="C16" i="4"/>
  <c r="C15" i="4"/>
  <c r="C14" i="4"/>
  <c r="C13" i="4"/>
  <c r="C12" i="4"/>
  <c r="C11" i="4"/>
  <c r="C10" i="4"/>
  <c r="C9" i="4"/>
  <c r="C8" i="4"/>
  <c r="C7" i="4"/>
  <c r="C6" i="4"/>
  <c r="C5" i="4"/>
  <c r="I102" i="3"/>
  <c r="F101" i="3" s="1"/>
  <c r="D16" i="4" s="1"/>
  <c r="I100" i="3"/>
  <c r="I99" i="3"/>
  <c r="I98" i="3"/>
  <c r="I89" i="3"/>
  <c r="F88" i="3" s="1"/>
  <c r="D14" i="4" s="1"/>
  <c r="F14" i="4" s="1"/>
  <c r="I96" i="3"/>
  <c r="I95" i="3"/>
  <c r="I94" i="3"/>
  <c r="I93" i="3"/>
  <c r="I92" i="3"/>
  <c r="I91" i="3"/>
  <c r="I90" i="3"/>
  <c r="I87" i="3"/>
  <c r="I86" i="3"/>
  <c r="I85" i="3"/>
  <c r="I84" i="3"/>
  <c r="I83" i="3"/>
  <c r="I81" i="3"/>
  <c r="I77" i="3"/>
  <c r="I76" i="3"/>
  <c r="I75" i="3"/>
  <c r="I73" i="3"/>
  <c r="I72" i="3"/>
  <c r="I71" i="3"/>
  <c r="I70" i="3"/>
  <c r="I69" i="3"/>
  <c r="I67" i="3"/>
  <c r="F66" i="3" s="1"/>
  <c r="D9" i="4" s="1"/>
  <c r="E9" i="4" s="1"/>
  <c r="I65" i="3"/>
  <c r="I64" i="3"/>
  <c r="I63" i="3"/>
  <c r="I62" i="3"/>
  <c r="I61" i="3"/>
  <c r="I60" i="3"/>
  <c r="I59" i="3"/>
  <c r="I58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7" i="3"/>
  <c r="I24" i="3"/>
  <c r="I23" i="3"/>
  <c r="I22" i="3"/>
  <c r="I21" i="3"/>
  <c r="I19" i="3"/>
  <c r="I18" i="3"/>
  <c r="I15" i="3"/>
  <c r="I14" i="3"/>
  <c r="I13" i="3"/>
  <c r="I12" i="3"/>
  <c r="I7" i="3"/>
  <c r="I6" i="3"/>
  <c r="I5" i="3"/>
  <c r="I8" i="3" l="1"/>
  <c r="F20" i="3"/>
  <c r="D6" i="4" s="1"/>
  <c r="F78" i="3"/>
  <c r="D12" i="4" s="1"/>
  <c r="F12" i="4" s="1"/>
  <c r="F74" i="3"/>
  <c r="D11" i="4" s="1"/>
  <c r="E11" i="4" s="1"/>
  <c r="D13" i="4"/>
  <c r="F13" i="4" s="1"/>
  <c r="E16" i="4"/>
  <c r="F16" i="4"/>
  <c r="I9" i="3"/>
  <c r="F11" i="3"/>
  <c r="I11" i="3" s="1"/>
  <c r="F10" i="3"/>
  <c r="I10" i="3" s="1"/>
  <c r="F42" i="3"/>
  <c r="D7" i="4" s="1"/>
  <c r="F9" i="4"/>
  <c r="E14" i="4"/>
  <c r="F97" i="3"/>
  <c r="D15" i="4" s="1"/>
  <c r="F68" i="3"/>
  <c r="D10" i="4" s="1"/>
  <c r="F57" i="3"/>
  <c r="D8" i="4" s="1"/>
  <c r="F11" i="4" l="1"/>
  <c r="E13" i="4"/>
  <c r="F4" i="3"/>
  <c r="D5" i="4" s="1"/>
  <c r="F5" i="4" s="1"/>
  <c r="E12" i="4"/>
  <c r="F15" i="4"/>
  <c r="E15" i="4"/>
  <c r="E10" i="4"/>
  <c r="F10" i="4"/>
  <c r="F6" i="4"/>
  <c r="E6" i="4"/>
  <c r="E8" i="4"/>
  <c r="F8" i="4"/>
  <c r="F7" i="4"/>
  <c r="E7" i="4"/>
  <c r="D18" i="4" l="1"/>
  <c r="B17" i="1" s="1"/>
  <c r="E5" i="4"/>
  <c r="E18" i="4" s="1"/>
  <c r="B18" i="1" s="1"/>
  <c r="F18" i="4"/>
  <c r="B19" i="1" s="1"/>
</calcChain>
</file>

<file path=xl/sharedStrings.xml><?xml version="1.0" encoding="utf-8"?>
<sst xmlns="http://schemas.openxmlformats.org/spreadsheetml/2006/main" count="455" uniqueCount="252">
  <si>
    <t>KRYCÍ LIST ROZPOČTU</t>
  </si>
  <si>
    <t>Identifikace</t>
  </si>
  <si>
    <t>Název akce</t>
  </si>
  <si>
    <t>STAVEBNÍ ÚPRAVY ADMINISTRATIVNÍ BUDOVY V AREÁLU „BÁZE“ MILOVICE</t>
  </si>
  <si>
    <t>Objekt / IO</t>
  </si>
  <si>
    <t>IO 01 KOMUNIKACE A ZPEVNĚNÉ PLOCHY</t>
  </si>
  <si>
    <t>Místo stavby</t>
  </si>
  <si>
    <t>BÁZE, Milovice, Topolová ulice</t>
  </si>
  <si>
    <t>Objednatel</t>
  </si>
  <si>
    <t>Město Milovice, nám. 30. června 508, 289 24 Milovice – Mladá</t>
  </si>
  <si>
    <t>Evidenční číslo projektu</t>
  </si>
  <si>
    <t>4-01-2601</t>
  </si>
  <si>
    <t>Stupeň dokumentace</t>
  </si>
  <si>
    <t>RPD</t>
  </si>
  <si>
    <t>Datum PD</t>
  </si>
  <si>
    <t>01/2026</t>
  </si>
  <si>
    <t>Zodpovědný projektant</t>
  </si>
  <si>
    <t>Ing. Jiří  Plotěný</t>
  </si>
  <si>
    <t>Zpracovatel rozpočtu</t>
  </si>
  <si>
    <t>Datum zpracování rozpočtu</t>
  </si>
  <si>
    <t>06.02.2026</t>
  </si>
  <si>
    <t>Cenová soustava</t>
  </si>
  <si>
    <t>ÚRS 2024/2025</t>
  </si>
  <si>
    <t>Poznámka k rozsahu</t>
  </si>
  <si>
    <t>Finanční souhrn</t>
  </si>
  <si>
    <t>Cena bez DPH [Kč]</t>
  </si>
  <si>
    <t>DPH [Kč]</t>
  </si>
  <si>
    <t>Cena s DPH [Kč]</t>
  </si>
  <si>
    <t>Objekt</t>
  </si>
  <si>
    <t>A</t>
  </si>
  <si>
    <t>Komunikace pojízdná</t>
  </si>
  <si>
    <t>B</t>
  </si>
  <si>
    <t>Chodníky</t>
  </si>
  <si>
    <t>D</t>
  </si>
  <si>
    <t>Zelené plochy</t>
  </si>
  <si>
    <t>Typ konstrukce</t>
  </si>
  <si>
    <t>Kód ÚRS</t>
  </si>
  <si>
    <t>Název položky</t>
  </si>
  <si>
    <t>MJ</t>
  </si>
  <si>
    <t>Množství</t>
  </si>
  <si>
    <t>JC Materiál [Kč]</t>
  </si>
  <si>
    <t>JC Práce [Kč]</t>
  </si>
  <si>
    <t>Cena Celkem [Kč]</t>
  </si>
  <si>
    <t>Poznámka</t>
  </si>
  <si>
    <t>Oddíl: 1 - Zemní práce</t>
  </si>
  <si>
    <t>Dopravní značení</t>
  </si>
  <si>
    <t>131351101</t>
  </si>
  <si>
    <t>Výkop jámy pro patku sloupku DZ (typově)</t>
  </si>
  <si>
    <t>m3</t>
  </si>
  <si>
    <t>174151101</t>
  </si>
  <si>
    <t>Zásyp jámy pro patku sloupku DZ</t>
  </si>
  <si>
    <t>R-0009</t>
  </si>
  <si>
    <t>soubor</t>
  </si>
  <si>
    <t>Komunikace – zemní práce</t>
  </si>
  <si>
    <t>122251106</t>
  </si>
  <si>
    <t>Výkop pro konstrukci komunikace hl. 200 mm</t>
  </si>
  <si>
    <t>Nakládání a odvoz výkopku</t>
  </si>
  <si>
    <t>167151111</t>
  </si>
  <si>
    <t>Nakládání výkopku strojně (třída těžitelnosti I, skup. 1 až 3), množství přes 100 m³</t>
  </si>
  <si>
    <t>460361111</t>
  </si>
  <si>
    <t>Poplatek za uložení zeminy na skládce (skládkovné), kód odpadu 17 05 04</t>
  </si>
  <si>
    <t>t</t>
  </si>
  <si>
    <t>162751117</t>
  </si>
  <si>
    <t>Vodorovné přemístění (odvoz) výkopku/sypaniny na skládku – vzdálenost 9–10 km</t>
  </si>
  <si>
    <t>Obrubníky – zemní práce</t>
  </si>
  <si>
    <t>132251101</t>
  </si>
  <si>
    <t>Hloubení rýh šířky do 400 mm strojně v zemině třídy těžitelnosti I–III do 20 m³ (pro obrubníky)</t>
  </si>
  <si>
    <t>Zásyp rýh po obrubnících (vč. zhutnění)</t>
  </si>
  <si>
    <t>Povrchové odvodnění</t>
  </si>
  <si>
    <t>Zásyp rýhy pro liniový žlab</t>
  </si>
  <si>
    <t>R-0018</t>
  </si>
  <si>
    <t>Drenážní vrstva ze štěrkopísku (tl. 150 mm)</t>
  </si>
  <si>
    <t>R-0017</t>
  </si>
  <si>
    <t>m2</t>
  </si>
  <si>
    <t>R-0016</t>
  </si>
  <si>
    <t>Rozprostření podorniční vrstvy (tl. 150 mm)</t>
  </si>
  <si>
    <t>E</t>
  </si>
  <si>
    <t>Zásypy</t>
  </si>
  <si>
    <t>R-ZASYP-REC-MON</t>
  </si>
  <si>
    <t>Zásyp jam a rýh – montáž a hutnění</t>
  </si>
  <si>
    <t>Oddíl: 5 - Komunikace</t>
  </si>
  <si>
    <t>589325111</t>
  </si>
  <si>
    <t>m</t>
  </si>
  <si>
    <t>R-0004</t>
  </si>
  <si>
    <t>Asfaltový beton ložní ACL 16 (tl. 50 mm)</t>
  </si>
  <si>
    <t>R-0006</t>
  </si>
  <si>
    <t>Asfaltový beton podkladní ACP 16 (tl. 60 mm)</t>
  </si>
  <si>
    <t>R-0002</t>
  </si>
  <si>
    <t>Asfaltový koberec mastixový SMA 11 (tl. 40 mm)</t>
  </si>
  <si>
    <t>R-SC-032</t>
  </si>
  <si>
    <t>Směs stmelená cementem SC 0/32 C16/20 (tl. 100 mm)</t>
  </si>
  <si>
    <t>R-0005</t>
  </si>
  <si>
    <t>Spojovací postřik asfaltový (0,3 kg/m²)</t>
  </si>
  <si>
    <t>kg</t>
  </si>
  <si>
    <t>R-0003</t>
  </si>
  <si>
    <t>Spojovací postřik asfaltový (0,5 kg/m²)</t>
  </si>
  <si>
    <t>R-0008</t>
  </si>
  <si>
    <t>Štěrkodrť fr. 0/32 (tl. 150 mm)</t>
  </si>
  <si>
    <t>Obrubníky</t>
  </si>
  <si>
    <t>Beton C16/20 – lože a opěra obrubníku (nájezdový)</t>
  </si>
  <si>
    <t>Beton C16/20 – lože a opěra obrubníku (silniční)</t>
  </si>
  <si>
    <t>Beton C16/20 – lože a opěra obrubníku (zahradní)</t>
  </si>
  <si>
    <t>592130111</t>
  </si>
  <si>
    <t>Obrubník nájezdový betonový</t>
  </si>
  <si>
    <t>592120111</t>
  </si>
  <si>
    <t>Obrubník silniční betonový</t>
  </si>
  <si>
    <t>592170111</t>
  </si>
  <si>
    <t>Obrubník zahradní betonový</t>
  </si>
  <si>
    <t>916231131</t>
  </si>
  <si>
    <t>Osazení nájezdového obrubníku</t>
  </si>
  <si>
    <t>916231121</t>
  </si>
  <si>
    <t>Osazení silničního obrubníku do betonu</t>
  </si>
  <si>
    <t>916231113</t>
  </si>
  <si>
    <t>Osazení zahradního obrubníku do lože z betonu</t>
  </si>
  <si>
    <t>596211112</t>
  </si>
  <si>
    <t>Kladení zámkové dlažby komunikací pro pěší tl 60 mm skupiny A pl do 100 m2 včetně ložní vrstvy tl. 40 mm</t>
  </si>
  <si>
    <t>5924530R</t>
  </si>
  <si>
    <t>dlažba zámková tl. 60mm</t>
  </si>
  <si>
    <t>R-0012</t>
  </si>
  <si>
    <t>Podkladní vrstva z drceného kameniva 4/8 (tl. 130 mm)</t>
  </si>
  <si>
    <t>R-0013</t>
  </si>
  <si>
    <t>Štěrkodrť fr. 0/32 (tl. 130 mm)</t>
  </si>
  <si>
    <t>Oddíl: 8 - Trubní vedení</t>
  </si>
  <si>
    <t>Odvodnění povrch.</t>
  </si>
  <si>
    <t>Výkop rýhy strojně – zemina III  do 1m hl.</t>
  </si>
  <si>
    <t>139601102</t>
  </si>
  <si>
    <t>Začištění dna rýhy ručně</t>
  </si>
  <si>
    <t>451573111</t>
  </si>
  <si>
    <t>Lože z písku tl. 100 mm</t>
  </si>
  <si>
    <t>871275211</t>
  </si>
  <si>
    <t>Pokládka potrubí KG DN125</t>
  </si>
  <si>
    <t>Trubka kanalizační PVC-U KG DN125 SN8</t>
  </si>
  <si>
    <t>286113xx</t>
  </si>
  <si>
    <t>Koleno KG DN125 SN8 45°</t>
  </si>
  <si>
    <t>ks</t>
  </si>
  <si>
    <t>877275211</t>
  </si>
  <si>
    <t>Montáž tvarovek KG DN125</t>
  </si>
  <si>
    <t>kus</t>
  </si>
  <si>
    <t>175151101</t>
  </si>
  <si>
    <t>Obsyp potrubí</t>
  </si>
  <si>
    <t>174101101</t>
  </si>
  <si>
    <t>Zásyp rýhy se zhutněním</t>
  </si>
  <si>
    <t>Beton C16/20 – lože a obetonování liniového žlabu D400</t>
  </si>
  <si>
    <t>R-ZLAB-CELO</t>
  </si>
  <si>
    <t>Koncový díl / čelo pro liniový žlab D400</t>
  </si>
  <si>
    <t>R-ZLAB-KOMP</t>
  </si>
  <si>
    <t>Liniová vpusť / odvodňovací žlab kompozitní 100/100 vč. zápachové uzávěry – materiál</t>
  </si>
  <si>
    <t>935113211</t>
  </si>
  <si>
    <t>Osazení odvodňovacího žlabu s krycím roštem šířky do 200 mm včetně betonového lože</t>
  </si>
  <si>
    <t>R-ZLAB-VPUSŤ</t>
  </si>
  <si>
    <t>Vpusť / odtokový prvek liniového žlabu vč. zápachové uzávěry (D400)</t>
  </si>
  <si>
    <t>Oddíl: 9 - Ostatní konstrukce a práce</t>
  </si>
  <si>
    <t>Beton C16/20 pro patky sloupků DZ</t>
  </si>
  <si>
    <t>40445608</t>
  </si>
  <si>
    <t>Dodávka svislé dopravní značky (materiál – dle typu, rozměru)</t>
  </si>
  <si>
    <t>R-DZ-TAB</t>
  </si>
  <si>
    <t>Dopravní značka – dodatková tabulka (materiál, např. E7/E12/E13 500×300 mm)</t>
  </si>
  <si>
    <t>914111115</t>
  </si>
  <si>
    <t>Montáž dodatkové tabulky k DZ</t>
  </si>
  <si>
    <t>914511111</t>
  </si>
  <si>
    <t>Montáž sloupku dopravních značek délky do 3,5 m do betonového základu</t>
  </si>
  <si>
    <t>914111111</t>
  </si>
  <si>
    <t>Montáž svislé dopravní značky základní do 1 m² objímkami na sloupek</t>
  </si>
  <si>
    <t>40445225</t>
  </si>
  <si>
    <t>Sloupek pro dopravní značku Zn D 60 mm v 3,5 m (materiál)</t>
  </si>
  <si>
    <t>915211112</t>
  </si>
  <si>
    <t>Vodorovné dopravní značení plastem š. 120 mm (v praxi položka pro š. 125 mm)</t>
  </si>
  <si>
    <t>Oddíl: 18 - Sadové úpravy</t>
  </si>
  <si>
    <t>R-0015</t>
  </si>
  <si>
    <t>Založení trávníku výsevem</t>
  </si>
  <si>
    <t>Oddíl: 96 - Bourání konstrukcí</t>
  </si>
  <si>
    <t>Bourání</t>
  </si>
  <si>
    <t>R-BOUR-ASF-200</t>
  </si>
  <si>
    <t>Bourání asfaltových ploch (tl. 200 mm – dle zadání)</t>
  </si>
  <si>
    <t>R-BOUR-BET-200</t>
  </si>
  <si>
    <t>Bourání betonových ploch (tl. 200 mm – dle zadání)</t>
  </si>
  <si>
    <t>R-DEMO-ZAM-80</t>
  </si>
  <si>
    <t>Demontáž zámkové dlažby tl. 80 mm (uvaž. vrstva 400 mm pro odvoz – dle zadání)</t>
  </si>
  <si>
    <t>Bourání základů ze ŽB</t>
  </si>
  <si>
    <t>Demontáž ocelových konstrukcí řezáním do 3t</t>
  </si>
  <si>
    <t>reklamní poutač</t>
  </si>
  <si>
    <t>Oddíl: 711 - Izolace proti vodě</t>
  </si>
  <si>
    <t>Izolace svislá</t>
  </si>
  <si>
    <t>711161220-1</t>
  </si>
  <si>
    <t>Izolace proti zemní vlhkosti nopovou fólií svislá, nopek v 20,0 mm, tl do 0,5 mm</t>
  </si>
  <si>
    <t>Izolace proti zemní vlhkosti nopovou fólií ukončení horní lištou</t>
  </si>
  <si>
    <t>R-NOP-500-MON</t>
  </si>
  <si>
    <t>Nopová fólie š 500 mm – montáž</t>
  </si>
  <si>
    <t>Oddíl 998 Přesun hmot</t>
  </si>
  <si>
    <t>Přesuny hmot</t>
  </si>
  <si>
    <t>R-ODVOZ-ASF-5KM</t>
  </si>
  <si>
    <t>Odvoz vybouraných hmot – asfaltové vrstvy (do 5 km)</t>
  </si>
  <si>
    <t>R-ODVOZ-BET-5KM</t>
  </si>
  <si>
    <t>Odvoz vybouraných hmot – betonové plochy (do 5 km)</t>
  </si>
  <si>
    <t>R-ODVOZ-ZAM-5KM</t>
  </si>
  <si>
    <t>Odvoz vybouraných hmot – zámková dlažba (do 5 km)</t>
  </si>
  <si>
    <t>013274000-1</t>
  </si>
  <si>
    <t>Pasportizace</t>
  </si>
  <si>
    <t>013294000-1.1</t>
  </si>
  <si>
    <t>Fotodokumentace</t>
  </si>
  <si>
    <t>Geodetické práce a zaměření skutečného stavu</t>
  </si>
  <si>
    <t>Dokumentace dílenská a výrobní</t>
  </si>
  <si>
    <t>Dokumentace skutečného provedení stavby</t>
  </si>
  <si>
    <t>VRN 2 Příprava staveniště</t>
  </si>
  <si>
    <t>Odstranění materiálů a konstrukcí</t>
  </si>
  <si>
    <t>Zařízení staveniště</t>
  </si>
  <si>
    <t>Vybavení staveniště</t>
  </si>
  <si>
    <t>Připojení staveniště na inženýrské sítě</t>
  </si>
  <si>
    <t>Zabezpečení staveniště</t>
  </si>
  <si>
    <t>Informační tabule na staveništi</t>
  </si>
  <si>
    <t>Zrušení zařízení staveniště</t>
  </si>
  <si>
    <t>039002000.3R</t>
  </si>
  <si>
    <t>Zajištění DIO a DIR</t>
  </si>
  <si>
    <t>VRN 4 Inženýrská činnost</t>
  </si>
  <si>
    <t>049103000-1</t>
  </si>
  <si>
    <t>Náklady na zřízení vzorkovny a vzorkování materiálů a povrchů</t>
  </si>
  <si>
    <t>Zkoušky a ostatní měření, monitoring</t>
  </si>
  <si>
    <t>kontrola/zkoušky hutnění (Edef,2 min.  Po vrstvách</t>
  </si>
  <si>
    <t>Náklady vzniklé v souvislosti s předáním stavby</t>
  </si>
  <si>
    <t>VRN 9 Ostatní náklady</t>
  </si>
  <si>
    <t>091003R01</t>
  </si>
  <si>
    <t>Odvoz a likvidace odpadu z provozu stavby</t>
  </si>
  <si>
    <t>kopl.</t>
  </si>
  <si>
    <t>VRN1 Průzkumné, geodetické a projektové práce</t>
  </si>
  <si>
    <t>Č.</t>
  </si>
  <si>
    <t>STAVEBNÍ ODDÍL</t>
  </si>
  <si>
    <t>CENA BEZ DPH
(KČ)</t>
  </si>
  <si>
    <t>CENA DPH
(KČ)</t>
  </si>
  <si>
    <t>CENA VČETNĚ DPH
(Kč)</t>
  </si>
  <si>
    <t>CENA CELKEM</t>
  </si>
  <si>
    <t xml:space="preserve">Zhutnění pláně (Edef,2 min. 90 MPa) </t>
  </si>
  <si>
    <t xml:space="preserve">Výkop rýhy pro liniový žlab </t>
  </si>
  <si>
    <t>dilatace kolem budovy</t>
  </si>
  <si>
    <t>Řezání stávajícího živičného krytu hl přes 50 do 100 mm</t>
  </si>
  <si>
    <t>Oddíl</t>
  </si>
  <si>
    <t>REKAPITULACE PO ODDÍLECH</t>
  </si>
  <si>
    <t>POLOŽKOVÝ ROZPOČET STAVBY</t>
  </si>
  <si>
    <t>STAVEBNÍ ÚPRAVY ADMINISTRATIVNÍ BUDOVY V AREÁLU „BÁZE“ MILOVICE - IO 01-KOMUNIKACE 2</t>
  </si>
  <si>
    <t>STAVEBNÍ ÚPRAVY ADMINISTRATIVNÍ BUDOVY V AREÁLU „BÁZE“ MILOVICE - 
IO 01-KOMUNIKACE 2</t>
  </si>
  <si>
    <t>Doplněno dne 13.03.2026</t>
  </si>
  <si>
    <t>Skládkovné – odpady z bourání</t>
  </si>
  <si>
    <t>R-SKL-170302</t>
  </si>
  <si>
    <t>Poplatek za uložení odpadu na skládce – asfaltové směsi (kód 17 03 02)</t>
  </si>
  <si>
    <t>R-SKL-170101</t>
  </si>
  <si>
    <t>Poplatek za uložení odpadu na skládce – beton (kód 17 01 01)</t>
  </si>
  <si>
    <t>R-SKL-170107</t>
  </si>
  <si>
    <t>Poplatek za uložení odpadu na skládce – směsi betonu/dlažby (kód 17 01 07)</t>
  </si>
  <si>
    <r>
      <t>D+M Geotextilie 200g/m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</si>
  <si>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DOTAZ č. 2.
16.03.2026</t>
  </si>
  <si>
    <t>DOTAZ č. 1
doplnění chybějících položek
16.03.2026</t>
  </si>
  <si>
    <r>
      <t>DOTAZ č. 1
142,8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x 1,6 kg/m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3 
</t>
    </r>
    <r>
      <rPr>
        <sz val="11"/>
        <color theme="1"/>
        <rFont val="Calibri"/>
        <family val="2"/>
        <charset val="238"/>
        <scheme val="minor"/>
      </rPr>
      <t>= 228,5 t</t>
    </r>
    <r>
      <rPr>
        <sz val="11"/>
        <color theme="1"/>
        <rFont val="Calibri"/>
        <family val="2"/>
        <scheme val="minor"/>
      </rPr>
      <t xml:space="preserve">
16.03.2026</t>
    </r>
  </si>
  <si>
    <t>DOTAZ č. 2
Upřesnění rozsahu položky
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</si>
</sst>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</font>
    <font>
      <vertAlign val="superscript"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8" xfId="0" applyBorder="1"/>
    <xf numFmtId="0" fontId="0" fillId="0" borderId="9" xfId="0" applyBorder="1"/>
    <xf numFmtId="164" fontId="12" fillId="0" borderId="3" xfId="0" applyNumberFormat="1" applyFont="1" applyBorder="1" applyAlignment="1">
      <alignment horizontal="right" vertical="center" indent="1"/>
    </xf>
    <xf numFmtId="164" fontId="12" fillId="0" borderId="4" xfId="0" applyNumberFormat="1" applyFont="1" applyBorder="1" applyAlignment="1">
      <alignment horizontal="right" vertical="center" indent="1"/>
    </xf>
    <xf numFmtId="0" fontId="13" fillId="0" borderId="10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164" fontId="13" fillId="3" borderId="1" xfId="0" applyNumberFormat="1" applyFont="1" applyFill="1" applyBorder="1" applyAlignment="1">
      <alignment horizontal="right" vertical="center" indent="1"/>
    </xf>
    <xf numFmtId="164" fontId="13" fillId="3" borderId="11" xfId="0" applyNumberFormat="1" applyFont="1" applyFill="1" applyBorder="1" applyAlignment="1">
      <alignment horizontal="right" vertical="center" inden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wrapText="1"/>
    </xf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0" fillId="3" borderId="10" xfId="0" applyFill="1" applyBorder="1"/>
    <xf numFmtId="0" fontId="0" fillId="3" borderId="11" xfId="0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8" xfId="0" applyBorder="1"/>
    <xf numFmtId="0" fontId="0" fillId="0" borderId="19" xfId="0" applyBorder="1"/>
    <xf numFmtId="164" fontId="0" fillId="0" borderId="19" xfId="0" applyNumberFormat="1" applyBorder="1"/>
    <xf numFmtId="0" fontId="0" fillId="0" borderId="20" xfId="0" applyBorder="1"/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5" borderId="1" xfId="0" applyFill="1" applyBorder="1"/>
    <xf numFmtId="0" fontId="0" fillId="6" borderId="10" xfId="0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7" borderId="10" xfId="0" applyFill="1" applyBorder="1"/>
    <xf numFmtId="0" fontId="0" fillId="7" borderId="1" xfId="0" applyFill="1" applyBorder="1"/>
    <xf numFmtId="0" fontId="0" fillId="7" borderId="1" xfId="0" applyFill="1" applyBorder="1" applyAlignment="1">
      <alignment wrapText="1"/>
    </xf>
    <xf numFmtId="164" fontId="0" fillId="7" borderId="1" xfId="0" applyNumberFormat="1" applyFill="1" applyBorder="1"/>
    <xf numFmtId="0" fontId="0" fillId="6" borderId="11" xfId="0" applyFill="1" applyBorder="1" applyAlignment="1">
      <alignment wrapText="1"/>
    </xf>
    <xf numFmtId="164" fontId="11" fillId="0" borderId="19" xfId="0" applyNumberFormat="1" applyFont="1" applyBorder="1" applyAlignment="1">
      <alignment horizontal="right" vertical="center" indent="2"/>
    </xf>
    <xf numFmtId="164" fontId="11" fillId="0" borderId="20" xfId="0" applyNumberFormat="1" applyFont="1" applyBorder="1" applyAlignment="1">
      <alignment horizontal="right" vertical="center" indent="2"/>
    </xf>
    <xf numFmtId="0" fontId="0" fillId="0" borderId="1" xfId="0" applyBorder="1" applyAlignment="1">
      <alignment vertical="top" wrapText="1"/>
    </xf>
    <xf numFmtId="0" fontId="0" fillId="0" borderId="11" xfId="0" applyBorder="1"/>
    <xf numFmtId="0" fontId="0" fillId="0" borderId="10" xfId="0" applyBorder="1"/>
    <xf numFmtId="0" fontId="0" fillId="0" borderId="1" xfId="0" applyBorder="1"/>
    <xf numFmtId="164" fontId="11" fillId="0" borderId="1" xfId="0" applyNumberFormat="1" applyFont="1" applyBorder="1" applyAlignment="1">
      <alignment horizontal="right" vertical="center" indent="2"/>
    </xf>
    <xf numFmtId="164" fontId="11" fillId="0" borderId="11" xfId="0" applyNumberFormat="1" applyFont="1" applyBorder="1" applyAlignment="1">
      <alignment horizontal="right" vertical="center" indent="2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5" fillId="0" borderId="10" xfId="0" applyFont="1" applyBorder="1"/>
    <xf numFmtId="0" fontId="14" fillId="0" borderId="1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4" fontId="0" fillId="6" borderId="26" xfId="0" applyNumberFormat="1" applyFill="1" applyBorder="1" applyAlignment="1">
      <alignment wrapText="1"/>
    </xf>
    <xf numFmtId="0" fontId="0" fillId="0" borderId="27" xfId="0" applyBorder="1"/>
    <xf numFmtId="0" fontId="0" fillId="0" borderId="22" xfId="0" applyBorder="1"/>
    <xf numFmtId="0" fontId="10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164" fontId="0" fillId="3" borderId="1" xfId="0" applyNumberFormat="1" applyFill="1" applyBorder="1"/>
    <xf numFmtId="164" fontId="0" fillId="0" borderId="1" xfId="0" applyNumberFormat="1" applyBorder="1"/>
    <xf numFmtId="0" fontId="0" fillId="7" borderId="24" xfId="0" applyFill="1" applyBorder="1" applyAlignment="1">
      <alignment wrapText="1"/>
    </xf>
    <xf numFmtId="0" fontId="0" fillId="7" borderId="25" xfId="0" applyFill="1" applyBorder="1"/>
    <xf numFmtId="0" fontId="0" fillId="7" borderId="23" xfId="0" applyFill="1" applyBorder="1"/>
    <xf numFmtId="0" fontId="0" fillId="0" borderId="23" xfId="0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9"/>
  <sheetViews>
    <sheetView workbookViewId="0">
      <pane ySplit="2" topLeftCell="A3" activePane="bottomLeft" state="frozen"/>
      <selection pane="bottomLeft" activeCell="C22" sqref="C22"/>
    </sheetView>
  </sheetViews>
  <sheetFormatPr defaultRowHeight="15" x14ac:dyDescent="0.25"/>
  <cols>
    <col min="1" max="1" width="28" customWidth="1"/>
    <col min="2" max="2" width="40" customWidth="1"/>
    <col min="3" max="3" width="21.7109375" customWidth="1"/>
  </cols>
  <sheetData>
    <row r="1" spans="1:3" ht="33" customHeight="1" x14ac:dyDescent="0.25">
      <c r="A1" s="52" t="s">
        <v>0</v>
      </c>
      <c r="B1" s="53"/>
      <c r="C1" s="54"/>
    </row>
    <row r="2" spans="1:3" ht="24.6" customHeight="1" x14ac:dyDescent="0.25">
      <c r="A2" s="58" t="s">
        <v>1</v>
      </c>
      <c r="B2" s="59"/>
      <c r="C2" s="60"/>
    </row>
    <row r="3" spans="1:3" ht="29.45" customHeight="1" x14ac:dyDescent="0.25">
      <c r="A3" s="31" t="s">
        <v>2</v>
      </c>
      <c r="B3" s="55" t="s">
        <v>238</v>
      </c>
      <c r="C3" s="56"/>
    </row>
    <row r="4" spans="1:3" x14ac:dyDescent="0.25">
      <c r="A4" s="31" t="s">
        <v>4</v>
      </c>
      <c r="B4" s="46" t="s">
        <v>5</v>
      </c>
      <c r="C4" s="47"/>
    </row>
    <row r="5" spans="1:3" x14ac:dyDescent="0.25">
      <c r="A5" s="31" t="s">
        <v>6</v>
      </c>
      <c r="B5" s="46" t="s">
        <v>7</v>
      </c>
      <c r="C5" s="47"/>
    </row>
    <row r="6" spans="1:3" x14ac:dyDescent="0.25">
      <c r="A6" s="31" t="s">
        <v>8</v>
      </c>
      <c r="B6" s="46" t="s">
        <v>9</v>
      </c>
      <c r="C6" s="47"/>
    </row>
    <row r="7" spans="1:3" x14ac:dyDescent="0.25">
      <c r="A7" s="31" t="s">
        <v>10</v>
      </c>
      <c r="B7" s="46" t="s">
        <v>11</v>
      </c>
      <c r="C7" s="47"/>
    </row>
    <row r="8" spans="1:3" x14ac:dyDescent="0.25">
      <c r="A8" s="31" t="s">
        <v>12</v>
      </c>
      <c r="B8" s="46" t="s">
        <v>13</v>
      </c>
      <c r="C8" s="47"/>
    </row>
    <row r="9" spans="1:3" x14ac:dyDescent="0.25">
      <c r="A9" s="31" t="s">
        <v>14</v>
      </c>
      <c r="B9" s="46" t="s">
        <v>15</v>
      </c>
      <c r="C9" s="47"/>
    </row>
    <row r="10" spans="1:3" x14ac:dyDescent="0.25">
      <c r="A10" s="31" t="s">
        <v>16</v>
      </c>
      <c r="B10" s="46" t="s">
        <v>17</v>
      </c>
      <c r="C10" s="47"/>
    </row>
    <row r="11" spans="1:3" x14ac:dyDescent="0.25">
      <c r="A11" s="31" t="s">
        <v>18</v>
      </c>
      <c r="B11" s="46" t="s">
        <v>17</v>
      </c>
      <c r="C11" s="47"/>
    </row>
    <row r="12" spans="1:3" x14ac:dyDescent="0.25">
      <c r="A12" s="31" t="s">
        <v>19</v>
      </c>
      <c r="B12" s="46" t="s">
        <v>20</v>
      </c>
      <c r="C12" s="47"/>
    </row>
    <row r="13" spans="1:3" x14ac:dyDescent="0.25">
      <c r="A13" s="31" t="s">
        <v>21</v>
      </c>
      <c r="B13" s="46" t="s">
        <v>22</v>
      </c>
      <c r="C13" s="47"/>
    </row>
    <row r="14" spans="1:3" x14ac:dyDescent="0.25">
      <c r="A14" s="31" t="s">
        <v>23</v>
      </c>
      <c r="B14" s="46"/>
      <c r="C14" s="47"/>
    </row>
    <row r="15" spans="1:3" x14ac:dyDescent="0.25">
      <c r="A15" s="48"/>
      <c r="B15" s="49"/>
      <c r="C15" s="47"/>
    </row>
    <row r="16" spans="1:3" x14ac:dyDescent="0.25">
      <c r="A16" s="57" t="s">
        <v>24</v>
      </c>
      <c r="B16" s="49"/>
      <c r="C16" s="47"/>
    </row>
    <row r="17" spans="1:3" ht="18" customHeight="1" x14ac:dyDescent="0.25">
      <c r="A17" s="32" t="s">
        <v>25</v>
      </c>
      <c r="B17" s="50">
        <f>'03_REKAPITULACE'!D18</f>
        <v>0</v>
      </c>
      <c r="C17" s="51"/>
    </row>
    <row r="18" spans="1:3" ht="18" customHeight="1" x14ac:dyDescent="0.25">
      <c r="A18" s="32" t="s">
        <v>26</v>
      </c>
      <c r="B18" s="50">
        <f>'03_REKAPITULACE'!E18</f>
        <v>0</v>
      </c>
      <c r="C18" s="51"/>
    </row>
    <row r="19" spans="1:3" ht="18" customHeight="1" thickBot="1" x14ac:dyDescent="0.3">
      <c r="A19" s="33" t="s">
        <v>27</v>
      </c>
      <c r="B19" s="44">
        <f>'03_REKAPITULACE'!F18</f>
        <v>0</v>
      </c>
      <c r="C19" s="45"/>
    </row>
  </sheetData>
  <mergeCells count="19">
    <mergeCell ref="A1:C1"/>
    <mergeCell ref="B18:C18"/>
    <mergeCell ref="B4:C4"/>
    <mergeCell ref="B3:C3"/>
    <mergeCell ref="B6:C6"/>
    <mergeCell ref="A16:C16"/>
    <mergeCell ref="A2:C2"/>
    <mergeCell ref="B5:C5"/>
    <mergeCell ref="B19:C19"/>
    <mergeCell ref="B11:C11"/>
    <mergeCell ref="B10:C10"/>
    <mergeCell ref="B13:C13"/>
    <mergeCell ref="B7:C7"/>
    <mergeCell ref="A15:C15"/>
    <mergeCell ref="B12:C12"/>
    <mergeCell ref="B17:C17"/>
    <mergeCell ref="B9:C9"/>
    <mergeCell ref="B8:C8"/>
    <mergeCell ref="B14:C14"/>
  </mergeCells>
  <pageMargins left="0.75" right="0.75" top="1" bottom="1" header="0.5" footer="0.5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workbookViewId="0">
      <pane ySplit="3" topLeftCell="A4" activePane="bottomLeft" state="frozen"/>
      <selection pane="bottomLeft" sqref="A1:F1"/>
    </sheetView>
  </sheetViews>
  <sheetFormatPr defaultRowHeight="15" x14ac:dyDescent="0.25"/>
  <cols>
    <col min="1" max="1" width="4.5703125" customWidth="1"/>
    <col min="2" max="2" width="5.140625" customWidth="1"/>
    <col min="3" max="3" width="37.28515625" customWidth="1"/>
    <col min="4" max="6" width="12.7109375" customWidth="1"/>
  </cols>
  <sheetData>
    <row r="1" spans="1:6" ht="28.15" customHeight="1" x14ac:dyDescent="0.25">
      <c r="A1" s="66" t="s">
        <v>3</v>
      </c>
      <c r="B1" s="67"/>
      <c r="C1" s="67"/>
      <c r="D1" s="67"/>
      <c r="E1" s="67"/>
      <c r="F1" s="68"/>
    </row>
    <row r="2" spans="1:6" ht="26.45" customHeight="1" x14ac:dyDescent="0.25">
      <c r="A2" s="63" t="s">
        <v>235</v>
      </c>
      <c r="B2" s="64"/>
      <c r="C2" s="64"/>
      <c r="D2" s="64"/>
      <c r="E2" s="64"/>
      <c r="F2" s="65"/>
    </row>
    <row r="3" spans="1:6" x14ac:dyDescent="0.25">
      <c r="A3" s="3"/>
      <c r="F3" s="4"/>
    </row>
    <row r="4" spans="1:6" ht="45" x14ac:dyDescent="0.25">
      <c r="A4" s="15" t="s">
        <v>224</v>
      </c>
      <c r="B4" s="12" t="s">
        <v>234</v>
      </c>
      <c r="C4" s="13" t="s">
        <v>225</v>
      </c>
      <c r="D4" s="14" t="s">
        <v>226</v>
      </c>
      <c r="E4" s="14" t="s">
        <v>227</v>
      </c>
      <c r="F4" s="16" t="s">
        <v>228</v>
      </c>
    </row>
    <row r="5" spans="1:6" x14ac:dyDescent="0.25">
      <c r="A5" s="7">
        <v>1</v>
      </c>
      <c r="B5" s="8">
        <v>1</v>
      </c>
      <c r="C5" s="9" t="str">
        <f>'02_ROZPOČET'!D4</f>
        <v>Oddíl: 1 - Zemní práce</v>
      </c>
      <c r="D5" s="10">
        <f>'02_ROZPOČET'!F4</f>
        <v>0</v>
      </c>
      <c r="E5" s="10">
        <f>D5*0.21</f>
        <v>0</v>
      </c>
      <c r="F5" s="11">
        <f>D5*1.21</f>
        <v>0</v>
      </c>
    </row>
    <row r="6" spans="1:6" x14ac:dyDescent="0.25">
      <c r="A6" s="7">
        <v>2</v>
      </c>
      <c r="B6" s="8">
        <v>5</v>
      </c>
      <c r="C6" s="9" t="str">
        <f>'02_ROZPOČET'!D20</f>
        <v>Oddíl: 5 - Komunikace</v>
      </c>
      <c r="D6" s="10">
        <f>'02_ROZPOČET'!F20</f>
        <v>0</v>
      </c>
      <c r="E6" s="10">
        <f t="shared" ref="E6:E16" si="0">D6*0.21</f>
        <v>0</v>
      </c>
      <c r="F6" s="11">
        <f t="shared" ref="F6:F16" si="1">D6*1.21</f>
        <v>0</v>
      </c>
    </row>
    <row r="7" spans="1:6" x14ac:dyDescent="0.25">
      <c r="A7" s="7">
        <v>3</v>
      </c>
      <c r="B7" s="8">
        <v>8</v>
      </c>
      <c r="C7" s="9" t="str">
        <f>'02_ROZPOČET'!D42</f>
        <v>Oddíl: 8 - Trubní vedení</v>
      </c>
      <c r="D7" s="10">
        <f>'02_ROZPOČET'!F42</f>
        <v>0</v>
      </c>
      <c r="E7" s="10">
        <f t="shared" si="0"/>
        <v>0</v>
      </c>
      <c r="F7" s="11">
        <f t="shared" si="1"/>
        <v>0</v>
      </c>
    </row>
    <row r="8" spans="1:6" x14ac:dyDescent="0.25">
      <c r="A8" s="7">
        <v>4</v>
      </c>
      <c r="B8" s="8">
        <v>9</v>
      </c>
      <c r="C8" s="9" t="str">
        <f>'02_ROZPOČET'!D57</f>
        <v>Oddíl: 9 - Ostatní konstrukce a práce</v>
      </c>
      <c r="D8" s="10">
        <f>'02_ROZPOČET'!F57</f>
        <v>0</v>
      </c>
      <c r="E8" s="10">
        <f t="shared" si="0"/>
        <v>0</v>
      </c>
      <c r="F8" s="11">
        <f t="shared" si="1"/>
        <v>0</v>
      </c>
    </row>
    <row r="9" spans="1:6" x14ac:dyDescent="0.25">
      <c r="A9" s="7">
        <v>5</v>
      </c>
      <c r="B9" s="8">
        <v>18</v>
      </c>
      <c r="C9" s="9" t="str">
        <f>'02_ROZPOČET'!D66</f>
        <v>Oddíl: 18 - Sadové úpravy</v>
      </c>
      <c r="D9" s="10">
        <f>'02_ROZPOČET'!F66</f>
        <v>0</v>
      </c>
      <c r="E9" s="10">
        <f t="shared" si="0"/>
        <v>0</v>
      </c>
      <c r="F9" s="11">
        <f t="shared" si="1"/>
        <v>0</v>
      </c>
    </row>
    <row r="10" spans="1:6" x14ac:dyDescent="0.25">
      <c r="A10" s="7">
        <v>6</v>
      </c>
      <c r="B10" s="8">
        <v>96</v>
      </c>
      <c r="C10" s="9" t="str">
        <f>'02_ROZPOČET'!D68</f>
        <v>Oddíl: 96 - Bourání konstrukcí</v>
      </c>
      <c r="D10" s="10">
        <f>'02_ROZPOČET'!F68</f>
        <v>0</v>
      </c>
      <c r="E10" s="10">
        <f t="shared" si="0"/>
        <v>0</v>
      </c>
      <c r="F10" s="11">
        <f t="shared" si="1"/>
        <v>0</v>
      </c>
    </row>
    <row r="11" spans="1:6" x14ac:dyDescent="0.25">
      <c r="A11" s="7">
        <v>7</v>
      </c>
      <c r="B11" s="8">
        <v>711</v>
      </c>
      <c r="C11" s="9" t="str">
        <f>'02_ROZPOČET'!D74</f>
        <v>Oddíl: 711 - Izolace proti vodě</v>
      </c>
      <c r="D11" s="10">
        <f>'02_ROZPOČET'!F74</f>
        <v>0</v>
      </c>
      <c r="E11" s="10">
        <f t="shared" si="0"/>
        <v>0</v>
      </c>
      <c r="F11" s="11">
        <f t="shared" si="1"/>
        <v>0</v>
      </c>
    </row>
    <row r="12" spans="1:6" x14ac:dyDescent="0.25">
      <c r="A12" s="7">
        <v>8</v>
      </c>
      <c r="B12" s="8">
        <v>998</v>
      </c>
      <c r="C12" s="9" t="str">
        <f>'02_ROZPOČET'!D78</f>
        <v>Oddíl 998 Přesun hmot</v>
      </c>
      <c r="D12" s="10">
        <f>'02_ROZPOČET'!F78</f>
        <v>0</v>
      </c>
      <c r="E12" s="10">
        <f t="shared" si="0"/>
        <v>0</v>
      </c>
      <c r="F12" s="11">
        <f t="shared" si="1"/>
        <v>0</v>
      </c>
    </row>
    <row r="13" spans="1:6" x14ac:dyDescent="0.25">
      <c r="A13" s="7">
        <v>9</v>
      </c>
      <c r="B13" s="9"/>
      <c r="C13" s="9" t="str">
        <f>'02_ROZPOČET'!D82</f>
        <v>VRN1 Průzkumné, geodetické a projektové práce</v>
      </c>
      <c r="D13" s="10">
        <f>'02_ROZPOČET'!F82</f>
        <v>0</v>
      </c>
      <c r="E13" s="10">
        <f t="shared" si="0"/>
        <v>0</v>
      </c>
      <c r="F13" s="11">
        <f t="shared" si="1"/>
        <v>0</v>
      </c>
    </row>
    <row r="14" spans="1:6" x14ac:dyDescent="0.25">
      <c r="A14" s="7">
        <v>10</v>
      </c>
      <c r="B14" s="9"/>
      <c r="C14" s="9" t="str">
        <f>'02_ROZPOČET'!D88</f>
        <v>VRN 2 Příprava staveniště</v>
      </c>
      <c r="D14" s="10">
        <f>'02_ROZPOČET'!F88</f>
        <v>0</v>
      </c>
      <c r="E14" s="10">
        <f t="shared" si="0"/>
        <v>0</v>
      </c>
      <c r="F14" s="11">
        <f t="shared" si="1"/>
        <v>0</v>
      </c>
    </row>
    <row r="15" spans="1:6" x14ac:dyDescent="0.25">
      <c r="A15" s="7">
        <v>11</v>
      </c>
      <c r="B15" s="9"/>
      <c r="C15" s="9" t="str">
        <f>'02_ROZPOČET'!D97</f>
        <v>VRN 4 Inženýrská činnost</v>
      </c>
      <c r="D15" s="10">
        <f>'02_ROZPOČET'!F97</f>
        <v>0</v>
      </c>
      <c r="E15" s="10">
        <f t="shared" si="0"/>
        <v>0</v>
      </c>
      <c r="F15" s="11">
        <f t="shared" si="1"/>
        <v>0</v>
      </c>
    </row>
    <row r="16" spans="1:6" x14ac:dyDescent="0.25">
      <c r="A16" s="7">
        <v>12</v>
      </c>
      <c r="B16" s="9"/>
      <c r="C16" s="9" t="str">
        <f>'02_ROZPOČET'!D101</f>
        <v>VRN 9 Ostatní náklady</v>
      </c>
      <c r="D16" s="10">
        <f>'02_ROZPOČET'!F101</f>
        <v>0</v>
      </c>
      <c r="E16" s="10">
        <f t="shared" si="0"/>
        <v>0</v>
      </c>
      <c r="F16" s="11">
        <f t="shared" si="1"/>
        <v>0</v>
      </c>
    </row>
    <row r="17" spans="1:6" ht="15.75" thickBot="1" x14ac:dyDescent="0.3">
      <c r="A17" s="3"/>
      <c r="F17" s="4"/>
    </row>
    <row r="18" spans="1:6" ht="22.15" customHeight="1" thickBot="1" x14ac:dyDescent="0.3">
      <c r="A18" s="61" t="s">
        <v>229</v>
      </c>
      <c r="B18" s="62"/>
      <c r="C18" s="62"/>
      <c r="D18" s="5">
        <f>SUM(D5:D17)</f>
        <v>0</v>
      </c>
      <c r="E18" s="5">
        <f>SUM(E5:E17)</f>
        <v>0</v>
      </c>
      <c r="F18" s="6">
        <f>SUM(F5:F16)</f>
        <v>0</v>
      </c>
    </row>
  </sheetData>
  <mergeCells count="3">
    <mergeCell ref="A18:C18"/>
    <mergeCell ref="A2:F2"/>
    <mergeCell ref="A1:F1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>
    <pageSetUpPr fitToPage="1"/>
  </sheetPr>
  <dimension ref="A1:L107"/>
  <sheetViews>
    <sheetView tabSelected="1" topLeftCell="A75" workbookViewId="0">
      <selection activeCell="M40" sqref="M40"/>
    </sheetView>
  </sheetViews>
  <sheetFormatPr defaultRowHeight="15" x14ac:dyDescent="0.25"/>
  <cols>
    <col min="1" max="1" width="3.7109375" customWidth="1"/>
    <col min="2" max="2" width="13.7109375" customWidth="1"/>
    <col min="3" max="3" width="16.140625" customWidth="1"/>
    <col min="4" max="4" width="76.140625" customWidth="1"/>
    <col min="5" max="5" width="6.28515625" customWidth="1"/>
    <col min="6" max="8" width="8.7109375" customWidth="1"/>
    <col min="9" max="9" width="10.7109375" customWidth="1"/>
    <col min="10" max="10" width="21.140625" customWidth="1"/>
  </cols>
  <sheetData>
    <row r="1" spans="1:10" ht="32.450000000000003" customHeight="1" x14ac:dyDescent="0.25">
      <c r="A1" s="72" t="s">
        <v>237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ht="26.45" customHeight="1" x14ac:dyDescent="0.25">
      <c r="A2" s="75" t="s">
        <v>236</v>
      </c>
      <c r="B2" s="76"/>
      <c r="C2" s="76"/>
      <c r="D2" s="76"/>
      <c r="E2" s="76"/>
      <c r="F2" s="76"/>
      <c r="G2" s="76"/>
      <c r="H2" s="76"/>
      <c r="I2" s="76"/>
      <c r="J2" s="77"/>
    </row>
    <row r="3" spans="1:10" ht="43.15" customHeight="1" x14ac:dyDescent="0.25">
      <c r="A3" s="28" t="s">
        <v>28</v>
      </c>
      <c r="B3" s="29" t="s">
        <v>35</v>
      </c>
      <c r="C3" s="29" t="s">
        <v>36</v>
      </c>
      <c r="D3" s="29" t="s">
        <v>37</v>
      </c>
      <c r="E3" s="29" t="s">
        <v>38</v>
      </c>
      <c r="F3" s="29" t="s">
        <v>39</v>
      </c>
      <c r="G3" s="29" t="s">
        <v>40</v>
      </c>
      <c r="H3" s="29" t="s">
        <v>41</v>
      </c>
      <c r="I3" s="29" t="s">
        <v>42</v>
      </c>
      <c r="J3" s="30" t="s">
        <v>43</v>
      </c>
    </row>
    <row r="4" spans="1:10" ht="21" customHeight="1" x14ac:dyDescent="0.25">
      <c r="A4" s="19"/>
      <c r="B4" s="2"/>
      <c r="C4" s="2"/>
      <c r="D4" s="2" t="s">
        <v>44</v>
      </c>
      <c r="E4" s="2"/>
      <c r="F4" s="78">
        <f>SUM(I5:I19)</f>
        <v>0</v>
      </c>
      <c r="G4" s="78"/>
      <c r="H4" s="78"/>
      <c r="I4" s="78"/>
      <c r="J4" s="20"/>
    </row>
    <row r="5" spans="1:10" ht="15" customHeight="1" x14ac:dyDescent="0.25">
      <c r="A5" s="21" t="s">
        <v>29</v>
      </c>
      <c r="B5" s="1" t="s">
        <v>45</v>
      </c>
      <c r="C5" s="1" t="s">
        <v>46</v>
      </c>
      <c r="D5" s="1" t="s">
        <v>47</v>
      </c>
      <c r="E5" s="1" t="s">
        <v>48</v>
      </c>
      <c r="F5" s="17">
        <v>0.3</v>
      </c>
      <c r="G5" s="17">
        <v>0</v>
      </c>
      <c r="H5" s="17">
        <v>0</v>
      </c>
      <c r="I5" s="17">
        <f>F5*G5+F5*H5</f>
        <v>0</v>
      </c>
      <c r="J5" s="22"/>
    </row>
    <row r="6" spans="1:10" ht="15" customHeight="1" x14ac:dyDescent="0.25">
      <c r="A6" s="21" t="s">
        <v>29</v>
      </c>
      <c r="B6" s="1" t="s">
        <v>45</v>
      </c>
      <c r="C6" s="1" t="s">
        <v>49</v>
      </c>
      <c r="D6" s="1" t="s">
        <v>50</v>
      </c>
      <c r="E6" s="1" t="s">
        <v>48</v>
      </c>
      <c r="F6" s="17">
        <v>0.3</v>
      </c>
      <c r="G6" s="17">
        <v>0</v>
      </c>
      <c r="H6" s="17">
        <v>0</v>
      </c>
      <c r="I6" s="17">
        <f t="shared" ref="I6:I69" si="0">F6*G6+F6*H6</f>
        <v>0</v>
      </c>
      <c r="J6" s="22"/>
    </row>
    <row r="7" spans="1:10" ht="15" customHeight="1" x14ac:dyDescent="0.25">
      <c r="A7" s="21" t="s">
        <v>29</v>
      </c>
      <c r="B7" s="1" t="s">
        <v>30</v>
      </c>
      <c r="C7" s="1" t="s">
        <v>51</v>
      </c>
      <c r="D7" s="1" t="s">
        <v>230</v>
      </c>
      <c r="E7" s="1" t="s">
        <v>52</v>
      </c>
      <c r="F7" s="17">
        <v>1</v>
      </c>
      <c r="G7" s="17">
        <v>0</v>
      </c>
      <c r="H7" s="17">
        <v>0</v>
      </c>
      <c r="I7" s="17">
        <f t="shared" si="0"/>
        <v>0</v>
      </c>
      <c r="J7" s="22"/>
    </row>
    <row r="8" spans="1:10" ht="15" customHeight="1" x14ac:dyDescent="0.25">
      <c r="A8" s="39" t="s">
        <v>29</v>
      </c>
      <c r="B8" s="40" t="s">
        <v>53</v>
      </c>
      <c r="C8" s="40" t="s">
        <v>54</v>
      </c>
      <c r="D8" s="40" t="s">
        <v>55</v>
      </c>
      <c r="E8" s="40" t="s">
        <v>48</v>
      </c>
      <c r="F8" s="42">
        <f>714*0.2</f>
        <v>142.80000000000001</v>
      </c>
      <c r="G8" s="42">
        <v>0</v>
      </c>
      <c r="H8" s="42">
        <v>0</v>
      </c>
      <c r="I8" s="42">
        <f t="shared" si="0"/>
        <v>0</v>
      </c>
      <c r="J8" s="80" t="s">
        <v>250</v>
      </c>
    </row>
    <row r="9" spans="1:10" ht="15" customHeight="1" x14ac:dyDescent="0.25">
      <c r="A9" s="39" t="s">
        <v>29</v>
      </c>
      <c r="B9" s="40" t="s">
        <v>56</v>
      </c>
      <c r="C9" s="40" t="s">
        <v>57</v>
      </c>
      <c r="D9" s="40" t="s">
        <v>58</v>
      </c>
      <c r="E9" s="40" t="s">
        <v>48</v>
      </c>
      <c r="F9" s="42">
        <f>F8</f>
        <v>142.80000000000001</v>
      </c>
      <c r="G9" s="42">
        <v>0</v>
      </c>
      <c r="H9" s="42">
        <v>0</v>
      </c>
      <c r="I9" s="42">
        <f t="shared" si="0"/>
        <v>0</v>
      </c>
      <c r="J9" s="81"/>
    </row>
    <row r="10" spans="1:10" ht="29.45" customHeight="1" x14ac:dyDescent="0.25">
      <c r="A10" s="39" t="s">
        <v>29</v>
      </c>
      <c r="B10" s="40" t="s">
        <v>56</v>
      </c>
      <c r="C10" s="40" t="s">
        <v>59</v>
      </c>
      <c r="D10" s="40" t="s">
        <v>60</v>
      </c>
      <c r="E10" s="40" t="s">
        <v>61</v>
      </c>
      <c r="F10" s="42">
        <f>F9*1.6</f>
        <v>228.48000000000002</v>
      </c>
      <c r="G10" s="42">
        <v>0</v>
      </c>
      <c r="H10" s="42">
        <v>0</v>
      </c>
      <c r="I10" s="42">
        <f t="shared" si="0"/>
        <v>0</v>
      </c>
      <c r="J10" s="82"/>
    </row>
    <row r="11" spans="1:10" ht="15" customHeight="1" x14ac:dyDescent="0.25">
      <c r="A11" s="21" t="s">
        <v>29</v>
      </c>
      <c r="B11" s="1" t="s">
        <v>56</v>
      </c>
      <c r="C11" s="1" t="s">
        <v>62</v>
      </c>
      <c r="D11" s="1" t="s">
        <v>63</v>
      </c>
      <c r="E11" s="1" t="s">
        <v>48</v>
      </c>
      <c r="F11" s="17">
        <f>F9</f>
        <v>142.80000000000001</v>
      </c>
      <c r="G11" s="17">
        <v>0</v>
      </c>
      <c r="H11" s="17">
        <v>0</v>
      </c>
      <c r="I11" s="17">
        <f t="shared" si="0"/>
        <v>0</v>
      </c>
      <c r="J11" s="22"/>
    </row>
    <row r="12" spans="1:10" ht="15" customHeight="1" x14ac:dyDescent="0.25">
      <c r="A12" s="21" t="s">
        <v>29</v>
      </c>
      <c r="B12" s="1" t="s">
        <v>64</v>
      </c>
      <c r="C12" s="1" t="s">
        <v>65</v>
      </c>
      <c r="D12" s="1" t="s">
        <v>66</v>
      </c>
      <c r="E12" s="1" t="s">
        <v>48</v>
      </c>
      <c r="F12" s="17">
        <v>25.3</v>
      </c>
      <c r="G12" s="17">
        <v>0</v>
      </c>
      <c r="H12" s="17">
        <v>0</v>
      </c>
      <c r="I12" s="17">
        <f t="shared" si="0"/>
        <v>0</v>
      </c>
      <c r="J12" s="22"/>
    </row>
    <row r="13" spans="1:10" ht="15" customHeight="1" x14ac:dyDescent="0.25">
      <c r="A13" s="21" t="s">
        <v>29</v>
      </c>
      <c r="B13" s="1" t="s">
        <v>64</v>
      </c>
      <c r="C13" s="1" t="s">
        <v>49</v>
      </c>
      <c r="D13" s="1" t="s">
        <v>67</v>
      </c>
      <c r="E13" s="1" t="s">
        <v>48</v>
      </c>
      <c r="F13" s="17">
        <v>20.09</v>
      </c>
      <c r="G13" s="17">
        <v>0</v>
      </c>
      <c r="H13" s="17">
        <v>0</v>
      </c>
      <c r="I13" s="17">
        <f t="shared" si="0"/>
        <v>0</v>
      </c>
      <c r="J13" s="22"/>
    </row>
    <row r="14" spans="1:10" ht="15" customHeight="1" x14ac:dyDescent="0.25">
      <c r="A14" s="21" t="s">
        <v>29</v>
      </c>
      <c r="B14" s="1" t="s">
        <v>68</v>
      </c>
      <c r="C14" s="1" t="s">
        <v>46</v>
      </c>
      <c r="D14" s="1" t="s">
        <v>231</v>
      </c>
      <c r="E14" s="1" t="s">
        <v>48</v>
      </c>
      <c r="F14" s="17">
        <v>2.1</v>
      </c>
      <c r="G14" s="17">
        <v>0</v>
      </c>
      <c r="H14" s="17">
        <v>0</v>
      </c>
      <c r="I14" s="17">
        <f t="shared" si="0"/>
        <v>0</v>
      </c>
      <c r="J14" s="22"/>
    </row>
    <row r="15" spans="1:10" ht="15" customHeight="1" x14ac:dyDescent="0.25">
      <c r="A15" s="21" t="s">
        <v>29</v>
      </c>
      <c r="B15" s="1" t="s">
        <v>68</v>
      </c>
      <c r="C15" s="1" t="s">
        <v>49</v>
      </c>
      <c r="D15" s="1" t="s">
        <v>69</v>
      </c>
      <c r="E15" s="1" t="s">
        <v>48</v>
      </c>
      <c r="F15" s="17">
        <v>0.35</v>
      </c>
      <c r="G15" s="17">
        <v>0</v>
      </c>
      <c r="H15" s="17">
        <v>0</v>
      </c>
      <c r="I15" s="17">
        <f t="shared" si="0"/>
        <v>0</v>
      </c>
      <c r="J15" s="22"/>
    </row>
    <row r="16" spans="1:10" ht="15" customHeight="1" x14ac:dyDescent="0.25">
      <c r="A16" s="21" t="s">
        <v>33</v>
      </c>
      <c r="B16" s="1" t="s">
        <v>34</v>
      </c>
      <c r="C16" s="1" t="s">
        <v>70</v>
      </c>
      <c r="D16" s="1" t="s">
        <v>71</v>
      </c>
      <c r="E16" s="1" t="s">
        <v>48</v>
      </c>
      <c r="F16" s="17">
        <f>122*0.15</f>
        <v>18.3</v>
      </c>
      <c r="G16" s="17">
        <v>0</v>
      </c>
      <c r="H16" s="17">
        <v>0</v>
      </c>
      <c r="I16" s="17">
        <f t="shared" si="0"/>
        <v>0</v>
      </c>
      <c r="J16" s="22"/>
    </row>
    <row r="17" spans="1:10" ht="60" customHeight="1" x14ac:dyDescent="0.25">
      <c r="A17" s="35" t="s">
        <v>33</v>
      </c>
      <c r="B17" s="36" t="s">
        <v>34</v>
      </c>
      <c r="C17" s="36" t="s">
        <v>72</v>
      </c>
      <c r="D17" s="36" t="s">
        <v>247</v>
      </c>
      <c r="E17" s="36" t="s">
        <v>73</v>
      </c>
      <c r="F17" s="37">
        <f>1.1*122.21</f>
        <v>134.43100000000001</v>
      </c>
      <c r="G17" s="37">
        <v>0</v>
      </c>
      <c r="H17" s="37">
        <v>0</v>
      </c>
      <c r="I17" s="37">
        <f t="shared" si="0"/>
        <v>0</v>
      </c>
      <c r="J17" s="43" t="s">
        <v>251</v>
      </c>
    </row>
    <row r="18" spans="1:10" ht="15" customHeight="1" x14ac:dyDescent="0.25">
      <c r="A18" s="21" t="s">
        <v>33</v>
      </c>
      <c r="B18" s="1" t="s">
        <v>34</v>
      </c>
      <c r="C18" s="1" t="s">
        <v>74</v>
      </c>
      <c r="D18" s="1" t="s">
        <v>75</v>
      </c>
      <c r="E18" s="1" t="s">
        <v>48</v>
      </c>
      <c r="F18" s="17">
        <v>18.331499999999998</v>
      </c>
      <c r="G18" s="17">
        <v>0</v>
      </c>
      <c r="H18" s="17">
        <v>0</v>
      </c>
      <c r="I18" s="17">
        <f t="shared" si="0"/>
        <v>0</v>
      </c>
      <c r="J18" s="22"/>
    </row>
    <row r="19" spans="1:10" ht="15" customHeight="1" x14ac:dyDescent="0.25">
      <c r="A19" s="21" t="s">
        <v>76</v>
      </c>
      <c r="B19" s="1" t="s">
        <v>77</v>
      </c>
      <c r="C19" s="1" t="s">
        <v>78</v>
      </c>
      <c r="D19" s="1" t="s">
        <v>79</v>
      </c>
      <c r="E19" s="1" t="s">
        <v>48</v>
      </c>
      <c r="F19" s="17">
        <v>9</v>
      </c>
      <c r="G19" s="17">
        <v>0</v>
      </c>
      <c r="H19" s="17">
        <v>0</v>
      </c>
      <c r="I19" s="17">
        <f t="shared" si="0"/>
        <v>0</v>
      </c>
      <c r="J19" s="22"/>
    </row>
    <row r="20" spans="1:10" ht="15" customHeight="1" x14ac:dyDescent="0.25">
      <c r="A20" s="19"/>
      <c r="B20" s="2"/>
      <c r="C20" s="2"/>
      <c r="D20" s="2" t="s">
        <v>80</v>
      </c>
      <c r="E20" s="2"/>
      <c r="F20" s="78">
        <f>SUM(I21:I41)</f>
        <v>0</v>
      </c>
      <c r="G20" s="79"/>
      <c r="H20" s="79"/>
      <c r="I20" s="79"/>
      <c r="J20" s="20"/>
    </row>
    <row r="21" spans="1:10" ht="15" customHeight="1" x14ac:dyDescent="0.25">
      <c r="A21" s="21" t="s">
        <v>29</v>
      </c>
      <c r="B21" s="1" t="s">
        <v>30</v>
      </c>
      <c r="C21" s="1" t="s">
        <v>83</v>
      </c>
      <c r="D21" s="1" t="s">
        <v>84</v>
      </c>
      <c r="E21" s="1" t="s">
        <v>73</v>
      </c>
      <c r="F21" s="17">
        <v>496.63</v>
      </c>
      <c r="G21" s="17">
        <v>0</v>
      </c>
      <c r="H21" s="17">
        <v>0</v>
      </c>
      <c r="I21" s="17">
        <f t="shared" si="0"/>
        <v>0</v>
      </c>
      <c r="J21" s="22"/>
    </row>
    <row r="22" spans="1:10" ht="15" customHeight="1" x14ac:dyDescent="0.25">
      <c r="A22" s="21" t="s">
        <v>29</v>
      </c>
      <c r="B22" s="1" t="s">
        <v>30</v>
      </c>
      <c r="C22" s="1" t="s">
        <v>85</v>
      </c>
      <c r="D22" s="1" t="s">
        <v>86</v>
      </c>
      <c r="E22" s="1" t="s">
        <v>73</v>
      </c>
      <c r="F22" s="17">
        <v>496.63</v>
      </c>
      <c r="G22" s="17">
        <v>0</v>
      </c>
      <c r="H22" s="17">
        <v>0</v>
      </c>
      <c r="I22" s="17">
        <f t="shared" si="0"/>
        <v>0</v>
      </c>
      <c r="J22" s="22"/>
    </row>
    <row r="23" spans="1:10" ht="15" customHeight="1" x14ac:dyDescent="0.25">
      <c r="A23" s="21" t="s">
        <v>29</v>
      </c>
      <c r="B23" s="1" t="s">
        <v>30</v>
      </c>
      <c r="C23" s="1" t="s">
        <v>87</v>
      </c>
      <c r="D23" s="1" t="s">
        <v>88</v>
      </c>
      <c r="E23" s="1" t="s">
        <v>73</v>
      </c>
      <c r="F23" s="17">
        <v>496.63</v>
      </c>
      <c r="G23" s="17">
        <v>0</v>
      </c>
      <c r="H23" s="17">
        <v>0</v>
      </c>
      <c r="I23" s="17">
        <f t="shared" si="0"/>
        <v>0</v>
      </c>
      <c r="J23" s="22"/>
    </row>
    <row r="24" spans="1:10" ht="15" customHeight="1" x14ac:dyDescent="0.25">
      <c r="A24" s="21" t="s">
        <v>29</v>
      </c>
      <c r="B24" s="1" t="s">
        <v>30</v>
      </c>
      <c r="C24" s="1" t="s">
        <v>89</v>
      </c>
      <c r="D24" s="1" t="s">
        <v>90</v>
      </c>
      <c r="E24" s="1" t="s">
        <v>73</v>
      </c>
      <c r="F24" s="17">
        <v>496.63</v>
      </c>
      <c r="G24" s="17">
        <v>0</v>
      </c>
      <c r="H24" s="17">
        <v>0</v>
      </c>
      <c r="I24" s="17">
        <f t="shared" si="0"/>
        <v>0</v>
      </c>
      <c r="J24" s="22"/>
    </row>
    <row r="25" spans="1:10" ht="15" customHeight="1" x14ac:dyDescent="0.25">
      <c r="A25" s="21" t="s">
        <v>29</v>
      </c>
      <c r="B25" s="1" t="s">
        <v>30</v>
      </c>
      <c r="C25" s="1" t="s">
        <v>91</v>
      </c>
      <c r="D25" s="1" t="s">
        <v>92</v>
      </c>
      <c r="E25" s="1" t="s">
        <v>93</v>
      </c>
      <c r="F25" s="17">
        <f>F24*0.3</f>
        <v>148.989</v>
      </c>
      <c r="G25" s="17">
        <v>0</v>
      </c>
      <c r="H25" s="17">
        <v>0</v>
      </c>
      <c r="I25" s="17">
        <f t="shared" si="0"/>
        <v>0</v>
      </c>
      <c r="J25" s="22"/>
    </row>
    <row r="26" spans="1:10" ht="15" customHeight="1" x14ac:dyDescent="0.25">
      <c r="A26" s="21" t="s">
        <v>29</v>
      </c>
      <c r="B26" s="1" t="s">
        <v>30</v>
      </c>
      <c r="C26" s="1" t="s">
        <v>94</v>
      </c>
      <c r="D26" s="1" t="s">
        <v>95</v>
      </c>
      <c r="E26" s="1" t="s">
        <v>93</v>
      </c>
      <c r="F26" s="17">
        <f>F24*0.5</f>
        <v>248.315</v>
      </c>
      <c r="G26" s="17">
        <v>0</v>
      </c>
      <c r="H26" s="17">
        <v>0</v>
      </c>
      <c r="I26" s="17">
        <f t="shared" si="0"/>
        <v>0</v>
      </c>
      <c r="J26" s="22"/>
    </row>
    <row r="27" spans="1:10" ht="15" customHeight="1" x14ac:dyDescent="0.25">
      <c r="A27" s="21" t="s">
        <v>29</v>
      </c>
      <c r="B27" s="1" t="s">
        <v>30</v>
      </c>
      <c r="C27" s="1" t="s">
        <v>96</v>
      </c>
      <c r="D27" s="1" t="s">
        <v>97</v>
      </c>
      <c r="E27" s="1" t="s">
        <v>73</v>
      </c>
      <c r="F27" s="17">
        <v>496.63</v>
      </c>
      <c r="G27" s="17">
        <v>0</v>
      </c>
      <c r="H27" s="17">
        <v>0</v>
      </c>
      <c r="I27" s="17">
        <f t="shared" si="0"/>
        <v>0</v>
      </c>
      <c r="J27" s="22"/>
    </row>
    <row r="28" spans="1:10" ht="15" customHeight="1" x14ac:dyDescent="0.25">
      <c r="A28" s="21"/>
      <c r="B28" s="1" t="s">
        <v>30</v>
      </c>
      <c r="C28" s="18">
        <v>919735112</v>
      </c>
      <c r="D28" s="1" t="s">
        <v>233</v>
      </c>
      <c r="E28" s="1" t="s">
        <v>82</v>
      </c>
      <c r="F28" s="17">
        <v>34</v>
      </c>
      <c r="G28" s="17">
        <v>0</v>
      </c>
      <c r="H28" s="17">
        <v>0</v>
      </c>
      <c r="I28" s="17">
        <f t="shared" si="0"/>
        <v>0</v>
      </c>
      <c r="J28" s="22"/>
    </row>
    <row r="29" spans="1:10" ht="15" customHeight="1" x14ac:dyDescent="0.25">
      <c r="A29" s="21" t="s">
        <v>29</v>
      </c>
      <c r="B29" s="1" t="s">
        <v>98</v>
      </c>
      <c r="C29" s="1" t="s">
        <v>81</v>
      </c>
      <c r="D29" s="1" t="s">
        <v>99</v>
      </c>
      <c r="E29" s="1" t="s">
        <v>48</v>
      </c>
      <c r="F29" s="17">
        <v>0.30249999999999999</v>
      </c>
      <c r="G29" s="17">
        <v>0</v>
      </c>
      <c r="H29" s="17">
        <v>0</v>
      </c>
      <c r="I29" s="17">
        <f t="shared" si="0"/>
        <v>0</v>
      </c>
      <c r="J29" s="22"/>
    </row>
    <row r="30" spans="1:10" ht="15" customHeight="1" x14ac:dyDescent="0.25">
      <c r="A30" s="21" t="s">
        <v>29</v>
      </c>
      <c r="B30" s="1" t="s">
        <v>98</v>
      </c>
      <c r="C30" s="1" t="s">
        <v>81</v>
      </c>
      <c r="D30" s="1" t="s">
        <v>100</v>
      </c>
      <c r="E30" s="1" t="s">
        <v>48</v>
      </c>
      <c r="F30" s="17">
        <v>3.4750000000000001</v>
      </c>
      <c r="G30" s="17">
        <v>0</v>
      </c>
      <c r="H30" s="17">
        <v>0</v>
      </c>
      <c r="I30" s="17">
        <f t="shared" si="0"/>
        <v>0</v>
      </c>
      <c r="J30" s="22"/>
    </row>
    <row r="31" spans="1:10" ht="15" customHeight="1" x14ac:dyDescent="0.25">
      <c r="A31" s="21" t="s">
        <v>29</v>
      </c>
      <c r="B31" s="1" t="s">
        <v>98</v>
      </c>
      <c r="C31" s="1" t="s">
        <v>81</v>
      </c>
      <c r="D31" s="1" t="s">
        <v>101</v>
      </c>
      <c r="E31" s="1" t="s">
        <v>48</v>
      </c>
      <c r="F31" s="17">
        <v>3.4319999999999999</v>
      </c>
      <c r="G31" s="17">
        <v>0</v>
      </c>
      <c r="H31" s="17">
        <v>0</v>
      </c>
      <c r="I31" s="17">
        <f t="shared" si="0"/>
        <v>0</v>
      </c>
      <c r="J31" s="22"/>
    </row>
    <row r="32" spans="1:10" ht="15" customHeight="1" x14ac:dyDescent="0.25">
      <c r="A32" s="21" t="s">
        <v>29</v>
      </c>
      <c r="B32" s="1" t="s">
        <v>98</v>
      </c>
      <c r="C32" s="1" t="s">
        <v>102</v>
      </c>
      <c r="D32" s="1" t="s">
        <v>103</v>
      </c>
      <c r="E32" s="1" t="s">
        <v>82</v>
      </c>
      <c r="F32" s="17">
        <v>5.5</v>
      </c>
      <c r="G32" s="17">
        <v>0</v>
      </c>
      <c r="H32" s="17">
        <v>0</v>
      </c>
      <c r="I32" s="17">
        <f t="shared" si="0"/>
        <v>0</v>
      </c>
      <c r="J32" s="22"/>
    </row>
    <row r="33" spans="1:10" ht="15" customHeight="1" x14ac:dyDescent="0.25">
      <c r="A33" s="21" t="s">
        <v>29</v>
      </c>
      <c r="B33" s="1" t="s">
        <v>98</v>
      </c>
      <c r="C33" s="1" t="s">
        <v>104</v>
      </c>
      <c r="D33" s="1" t="s">
        <v>105</v>
      </c>
      <c r="E33" s="1" t="s">
        <v>82</v>
      </c>
      <c r="F33" s="17">
        <v>45</v>
      </c>
      <c r="G33" s="17">
        <v>0</v>
      </c>
      <c r="H33" s="17">
        <v>0</v>
      </c>
      <c r="I33" s="17">
        <f t="shared" si="0"/>
        <v>0</v>
      </c>
      <c r="J33" s="22"/>
    </row>
    <row r="34" spans="1:10" ht="15" customHeight="1" x14ac:dyDescent="0.25">
      <c r="A34" s="21" t="s">
        <v>29</v>
      </c>
      <c r="B34" s="1" t="s">
        <v>98</v>
      </c>
      <c r="C34" s="1" t="s">
        <v>106</v>
      </c>
      <c r="D34" s="1" t="s">
        <v>107</v>
      </c>
      <c r="E34" s="1" t="s">
        <v>82</v>
      </c>
      <c r="F34" s="17">
        <v>76</v>
      </c>
      <c r="G34" s="17">
        <v>0</v>
      </c>
      <c r="H34" s="17">
        <v>0</v>
      </c>
      <c r="I34" s="17">
        <f t="shared" si="0"/>
        <v>0</v>
      </c>
      <c r="J34" s="22"/>
    </row>
    <row r="35" spans="1:10" ht="15" customHeight="1" x14ac:dyDescent="0.25">
      <c r="A35" s="21" t="s">
        <v>29</v>
      </c>
      <c r="B35" s="1" t="s">
        <v>98</v>
      </c>
      <c r="C35" s="1" t="s">
        <v>108</v>
      </c>
      <c r="D35" s="1" t="s">
        <v>109</v>
      </c>
      <c r="E35" s="1" t="s">
        <v>82</v>
      </c>
      <c r="F35" s="17">
        <v>5.5</v>
      </c>
      <c r="G35" s="17">
        <v>0</v>
      </c>
      <c r="H35" s="17">
        <v>0</v>
      </c>
      <c r="I35" s="17">
        <f t="shared" si="0"/>
        <v>0</v>
      </c>
      <c r="J35" s="22"/>
    </row>
    <row r="36" spans="1:10" ht="15" customHeight="1" x14ac:dyDescent="0.25">
      <c r="A36" s="21" t="s">
        <v>29</v>
      </c>
      <c r="B36" s="1" t="s">
        <v>98</v>
      </c>
      <c r="C36" s="1" t="s">
        <v>110</v>
      </c>
      <c r="D36" s="1" t="s">
        <v>111</v>
      </c>
      <c r="E36" s="1" t="s">
        <v>82</v>
      </c>
      <c r="F36" s="17">
        <v>45</v>
      </c>
      <c r="G36" s="17">
        <v>0</v>
      </c>
      <c r="H36" s="17">
        <v>0</v>
      </c>
      <c r="I36" s="17">
        <f t="shared" si="0"/>
        <v>0</v>
      </c>
      <c r="J36" s="22"/>
    </row>
    <row r="37" spans="1:10" ht="15" customHeight="1" x14ac:dyDescent="0.25">
      <c r="A37" s="21" t="s">
        <v>29</v>
      </c>
      <c r="B37" s="1" t="s">
        <v>98</v>
      </c>
      <c r="C37" s="1" t="s">
        <v>112</v>
      </c>
      <c r="D37" s="1" t="s">
        <v>113</v>
      </c>
      <c r="E37" s="1" t="s">
        <v>82</v>
      </c>
      <c r="F37" s="17">
        <v>76</v>
      </c>
      <c r="G37" s="17">
        <v>0</v>
      </c>
      <c r="H37" s="17">
        <v>0</v>
      </c>
      <c r="I37" s="17">
        <f t="shared" si="0"/>
        <v>0</v>
      </c>
      <c r="J37" s="22"/>
    </row>
    <row r="38" spans="1:10" ht="32.450000000000003" customHeight="1" x14ac:dyDescent="0.25">
      <c r="A38" s="39" t="s">
        <v>31</v>
      </c>
      <c r="B38" s="40" t="s">
        <v>32</v>
      </c>
      <c r="C38" s="40" t="s">
        <v>114</v>
      </c>
      <c r="D38" s="41" t="s">
        <v>115</v>
      </c>
      <c r="E38" s="40" t="s">
        <v>73</v>
      </c>
      <c r="F38" s="42">
        <v>102.3</v>
      </c>
      <c r="G38" s="42">
        <v>0</v>
      </c>
      <c r="H38" s="42">
        <v>0</v>
      </c>
      <c r="I38" s="42">
        <f t="shared" si="0"/>
        <v>0</v>
      </c>
      <c r="J38" s="80" t="s">
        <v>248</v>
      </c>
    </row>
    <row r="39" spans="1:10" ht="15" customHeight="1" x14ac:dyDescent="0.25">
      <c r="A39" s="39" t="s">
        <v>31</v>
      </c>
      <c r="B39" s="40" t="s">
        <v>32</v>
      </c>
      <c r="C39" s="40" t="s">
        <v>116</v>
      </c>
      <c r="D39" s="40" t="s">
        <v>117</v>
      </c>
      <c r="E39" s="40" t="s">
        <v>73</v>
      </c>
      <c r="F39" s="42">
        <v>107.41500000000001</v>
      </c>
      <c r="G39" s="42">
        <v>0</v>
      </c>
      <c r="H39" s="42">
        <v>0</v>
      </c>
      <c r="I39" s="42">
        <f t="shared" si="0"/>
        <v>0</v>
      </c>
      <c r="J39" s="83"/>
    </row>
    <row r="40" spans="1:10" ht="15" customHeight="1" x14ac:dyDescent="0.25">
      <c r="A40" s="21" t="s">
        <v>31</v>
      </c>
      <c r="B40" s="1" t="s">
        <v>32</v>
      </c>
      <c r="C40" s="1" t="s">
        <v>118</v>
      </c>
      <c r="D40" s="1" t="s">
        <v>119</v>
      </c>
      <c r="E40" s="1" t="s">
        <v>73</v>
      </c>
      <c r="F40" s="17">
        <v>102.3</v>
      </c>
      <c r="G40" s="17">
        <v>0</v>
      </c>
      <c r="H40" s="17">
        <v>0</v>
      </c>
      <c r="I40" s="17">
        <f t="shared" si="0"/>
        <v>0</v>
      </c>
      <c r="J40" s="22"/>
    </row>
    <row r="41" spans="1:10" ht="15" customHeight="1" x14ac:dyDescent="0.25">
      <c r="A41" s="21" t="s">
        <v>31</v>
      </c>
      <c r="B41" s="1" t="s">
        <v>32</v>
      </c>
      <c r="C41" s="1" t="s">
        <v>120</v>
      </c>
      <c r="D41" s="1" t="s">
        <v>121</v>
      </c>
      <c r="E41" s="1" t="s">
        <v>73</v>
      </c>
      <c r="F41" s="17">
        <v>102.3</v>
      </c>
      <c r="G41" s="17">
        <v>0</v>
      </c>
      <c r="H41" s="17">
        <v>0</v>
      </c>
      <c r="I41" s="17">
        <f t="shared" si="0"/>
        <v>0</v>
      </c>
      <c r="J41" s="22"/>
    </row>
    <row r="42" spans="1:10" ht="15" customHeight="1" x14ac:dyDescent="0.25">
      <c r="A42" s="19"/>
      <c r="B42" s="2"/>
      <c r="C42" s="2"/>
      <c r="D42" s="2" t="s">
        <v>122</v>
      </c>
      <c r="E42" s="2"/>
      <c r="F42" s="78">
        <f>SUM(I43:I56)</f>
        <v>0</v>
      </c>
      <c r="G42" s="78">
        <v>0</v>
      </c>
      <c r="H42" s="78">
        <v>0</v>
      </c>
      <c r="I42" s="78">
        <v>0</v>
      </c>
      <c r="J42" s="20"/>
    </row>
    <row r="43" spans="1:10" ht="15" customHeight="1" x14ac:dyDescent="0.25">
      <c r="A43" s="21"/>
      <c r="B43" s="1" t="s">
        <v>123</v>
      </c>
      <c r="C43" s="1" t="s">
        <v>65</v>
      </c>
      <c r="D43" s="1" t="s">
        <v>124</v>
      </c>
      <c r="E43" s="1" t="s">
        <v>48</v>
      </c>
      <c r="F43" s="17">
        <v>4.8</v>
      </c>
      <c r="G43" s="17">
        <v>0</v>
      </c>
      <c r="H43" s="1">
        <v>0</v>
      </c>
      <c r="I43" s="17">
        <f t="shared" si="0"/>
        <v>0</v>
      </c>
      <c r="J43" s="22"/>
    </row>
    <row r="44" spans="1:10" ht="15" customHeight="1" x14ac:dyDescent="0.25">
      <c r="A44" s="21"/>
      <c r="B44" s="1" t="s">
        <v>123</v>
      </c>
      <c r="C44" s="1" t="s">
        <v>125</v>
      </c>
      <c r="D44" s="1" t="s">
        <v>126</v>
      </c>
      <c r="E44" s="1" t="s">
        <v>73</v>
      </c>
      <c r="F44" s="17">
        <v>4.8</v>
      </c>
      <c r="G44" s="17">
        <v>0</v>
      </c>
      <c r="H44" s="1">
        <v>0</v>
      </c>
      <c r="I44" s="17">
        <f t="shared" si="0"/>
        <v>0</v>
      </c>
      <c r="J44" s="22"/>
    </row>
    <row r="45" spans="1:10" ht="15" customHeight="1" x14ac:dyDescent="0.25">
      <c r="A45" s="21"/>
      <c r="B45" s="1" t="s">
        <v>123</v>
      </c>
      <c r="C45" s="1" t="s">
        <v>127</v>
      </c>
      <c r="D45" s="1" t="s">
        <v>128</v>
      </c>
      <c r="E45" s="1" t="s">
        <v>48</v>
      </c>
      <c r="F45" s="17">
        <v>0.48</v>
      </c>
      <c r="G45" s="17">
        <v>0</v>
      </c>
      <c r="H45" s="1">
        <v>0</v>
      </c>
      <c r="I45" s="17">
        <f t="shared" si="0"/>
        <v>0</v>
      </c>
      <c r="J45" s="22"/>
    </row>
    <row r="46" spans="1:10" ht="15" customHeight="1" x14ac:dyDescent="0.25">
      <c r="A46" s="21"/>
      <c r="B46" s="1" t="s">
        <v>123</v>
      </c>
      <c r="C46" s="1" t="s">
        <v>129</v>
      </c>
      <c r="D46" s="1" t="s">
        <v>130</v>
      </c>
      <c r="E46" s="1" t="s">
        <v>82</v>
      </c>
      <c r="F46" s="17">
        <v>8</v>
      </c>
      <c r="G46" s="17">
        <v>0</v>
      </c>
      <c r="H46" s="1">
        <v>0</v>
      </c>
      <c r="I46" s="17">
        <f t="shared" si="0"/>
        <v>0</v>
      </c>
      <c r="J46" s="22"/>
    </row>
    <row r="47" spans="1:10" ht="15" customHeight="1" x14ac:dyDescent="0.25">
      <c r="A47" s="21"/>
      <c r="B47" s="1" t="s">
        <v>123</v>
      </c>
      <c r="C47" s="18">
        <v>28611227</v>
      </c>
      <c r="D47" s="1" t="s">
        <v>131</v>
      </c>
      <c r="E47" s="1" t="s">
        <v>82</v>
      </c>
      <c r="F47" s="17">
        <v>8</v>
      </c>
      <c r="G47" s="17">
        <v>0</v>
      </c>
      <c r="H47" s="17">
        <v>0</v>
      </c>
      <c r="I47" s="17">
        <f t="shared" si="0"/>
        <v>0</v>
      </c>
      <c r="J47" s="22"/>
    </row>
    <row r="48" spans="1:10" ht="15" customHeight="1" x14ac:dyDescent="0.25">
      <c r="A48" s="21"/>
      <c r="B48" s="1" t="s">
        <v>123</v>
      </c>
      <c r="C48" s="1" t="s">
        <v>132</v>
      </c>
      <c r="D48" s="1" t="s">
        <v>133</v>
      </c>
      <c r="E48" s="1" t="s">
        <v>134</v>
      </c>
      <c r="F48" s="17">
        <v>3</v>
      </c>
      <c r="G48" s="17">
        <v>0</v>
      </c>
      <c r="H48" s="17">
        <v>0</v>
      </c>
      <c r="I48" s="17">
        <f t="shared" si="0"/>
        <v>0</v>
      </c>
      <c r="J48" s="22"/>
    </row>
    <row r="49" spans="1:10" ht="15" customHeight="1" x14ac:dyDescent="0.25">
      <c r="A49" s="21"/>
      <c r="B49" s="1" t="s">
        <v>123</v>
      </c>
      <c r="C49" s="1" t="s">
        <v>135</v>
      </c>
      <c r="D49" s="1" t="s">
        <v>136</v>
      </c>
      <c r="E49" s="1" t="s">
        <v>137</v>
      </c>
      <c r="F49" s="17">
        <v>3</v>
      </c>
      <c r="G49" s="17">
        <v>0</v>
      </c>
      <c r="H49" s="1">
        <v>0</v>
      </c>
      <c r="I49" s="17">
        <f t="shared" si="0"/>
        <v>0</v>
      </c>
      <c r="J49" s="22"/>
    </row>
    <row r="50" spans="1:10" ht="15" customHeight="1" x14ac:dyDescent="0.25">
      <c r="A50" s="21"/>
      <c r="B50" s="1" t="s">
        <v>123</v>
      </c>
      <c r="C50" s="1" t="s">
        <v>138</v>
      </c>
      <c r="D50" s="1" t="s">
        <v>139</v>
      </c>
      <c r="E50" s="1" t="s">
        <v>48</v>
      </c>
      <c r="F50" s="17">
        <v>1.6</v>
      </c>
      <c r="G50" s="17">
        <v>0</v>
      </c>
      <c r="H50" s="1">
        <v>0</v>
      </c>
      <c r="I50" s="17">
        <f t="shared" si="0"/>
        <v>0</v>
      </c>
      <c r="J50" s="22"/>
    </row>
    <row r="51" spans="1:10" ht="15" customHeight="1" x14ac:dyDescent="0.25">
      <c r="A51" s="21"/>
      <c r="B51" s="1" t="s">
        <v>123</v>
      </c>
      <c r="C51" s="1" t="s">
        <v>140</v>
      </c>
      <c r="D51" s="1" t="s">
        <v>141</v>
      </c>
      <c r="E51" s="1" t="s">
        <v>48</v>
      </c>
      <c r="F51" s="17">
        <v>0.34</v>
      </c>
      <c r="G51" s="17">
        <v>0</v>
      </c>
      <c r="H51" s="1">
        <v>0</v>
      </c>
      <c r="I51" s="17">
        <f t="shared" si="0"/>
        <v>0</v>
      </c>
      <c r="J51" s="22"/>
    </row>
    <row r="52" spans="1:10" ht="15" customHeight="1" x14ac:dyDescent="0.25">
      <c r="A52" s="21" t="s">
        <v>29</v>
      </c>
      <c r="B52" s="1" t="s">
        <v>123</v>
      </c>
      <c r="C52" s="1" t="s">
        <v>81</v>
      </c>
      <c r="D52" s="1" t="s">
        <v>142</v>
      </c>
      <c r="E52" s="1" t="s">
        <v>48</v>
      </c>
      <c r="F52" s="17">
        <v>0.84000000000000008</v>
      </c>
      <c r="G52" s="17">
        <v>0</v>
      </c>
      <c r="H52" s="17">
        <v>0</v>
      </c>
      <c r="I52" s="17">
        <f t="shared" si="0"/>
        <v>0</v>
      </c>
      <c r="J52" s="22"/>
    </row>
    <row r="53" spans="1:10" ht="15" customHeight="1" x14ac:dyDescent="0.25">
      <c r="A53" s="21" t="s">
        <v>29</v>
      </c>
      <c r="B53" s="1" t="s">
        <v>123</v>
      </c>
      <c r="C53" s="1" t="s">
        <v>143</v>
      </c>
      <c r="D53" s="1" t="s">
        <v>144</v>
      </c>
      <c r="E53" s="1" t="s">
        <v>137</v>
      </c>
      <c r="F53" s="17">
        <v>2</v>
      </c>
      <c r="G53" s="17">
        <v>0</v>
      </c>
      <c r="H53" s="17">
        <v>0</v>
      </c>
      <c r="I53" s="17">
        <f t="shared" si="0"/>
        <v>0</v>
      </c>
      <c r="J53" s="22"/>
    </row>
    <row r="54" spans="1:10" ht="15" customHeight="1" x14ac:dyDescent="0.25">
      <c r="A54" s="21" t="s">
        <v>29</v>
      </c>
      <c r="B54" s="1" t="s">
        <v>123</v>
      </c>
      <c r="C54" s="1" t="s">
        <v>145</v>
      </c>
      <c r="D54" s="1" t="s">
        <v>146</v>
      </c>
      <c r="E54" s="1" t="s">
        <v>82</v>
      </c>
      <c r="F54" s="17">
        <v>9</v>
      </c>
      <c r="G54" s="17">
        <v>0</v>
      </c>
      <c r="H54" s="17">
        <v>0</v>
      </c>
      <c r="I54" s="17">
        <f t="shared" si="0"/>
        <v>0</v>
      </c>
      <c r="J54" s="22"/>
    </row>
    <row r="55" spans="1:10" ht="15" customHeight="1" x14ac:dyDescent="0.25">
      <c r="A55" s="21" t="s">
        <v>29</v>
      </c>
      <c r="B55" s="1" t="s">
        <v>123</v>
      </c>
      <c r="C55" s="1" t="s">
        <v>147</v>
      </c>
      <c r="D55" s="1" t="s">
        <v>148</v>
      </c>
      <c r="E55" s="1" t="s">
        <v>82</v>
      </c>
      <c r="F55" s="17">
        <v>9</v>
      </c>
      <c r="G55" s="17">
        <v>0</v>
      </c>
      <c r="H55" s="17">
        <v>0</v>
      </c>
      <c r="I55" s="17">
        <f t="shared" si="0"/>
        <v>0</v>
      </c>
      <c r="J55" s="22"/>
    </row>
    <row r="56" spans="1:10" ht="15" customHeight="1" x14ac:dyDescent="0.25">
      <c r="A56" s="21" t="s">
        <v>29</v>
      </c>
      <c r="B56" s="1" t="s">
        <v>123</v>
      </c>
      <c r="C56" s="1" t="s">
        <v>149</v>
      </c>
      <c r="D56" s="1" t="s">
        <v>150</v>
      </c>
      <c r="E56" s="1" t="s">
        <v>137</v>
      </c>
      <c r="F56" s="17">
        <v>1</v>
      </c>
      <c r="G56" s="17">
        <v>0</v>
      </c>
      <c r="H56" s="17">
        <v>0</v>
      </c>
      <c r="I56" s="17">
        <f t="shared" si="0"/>
        <v>0</v>
      </c>
      <c r="J56" s="22"/>
    </row>
    <row r="57" spans="1:10" ht="15" customHeight="1" x14ac:dyDescent="0.25">
      <c r="A57" s="19"/>
      <c r="B57" s="2"/>
      <c r="C57" s="2"/>
      <c r="D57" s="2" t="s">
        <v>151</v>
      </c>
      <c r="E57" s="2"/>
      <c r="F57" s="78">
        <f>SUM(I58:I65)</f>
        <v>0</v>
      </c>
      <c r="G57" s="78">
        <v>0</v>
      </c>
      <c r="H57" s="78">
        <v>0</v>
      </c>
      <c r="I57" s="78">
        <v>0</v>
      </c>
      <c r="J57" s="20"/>
    </row>
    <row r="58" spans="1:10" ht="15" customHeight="1" x14ac:dyDescent="0.25">
      <c r="A58" s="21" t="s">
        <v>29</v>
      </c>
      <c r="B58" s="1" t="s">
        <v>45</v>
      </c>
      <c r="C58" s="1" t="s">
        <v>81</v>
      </c>
      <c r="D58" s="1" t="s">
        <v>152</v>
      </c>
      <c r="E58" s="1" t="s">
        <v>48</v>
      </c>
      <c r="F58" s="17">
        <v>0.16</v>
      </c>
      <c r="G58" s="17">
        <v>0</v>
      </c>
      <c r="H58" s="17">
        <v>0</v>
      </c>
      <c r="I58" s="17">
        <f t="shared" si="0"/>
        <v>0</v>
      </c>
      <c r="J58" s="22"/>
    </row>
    <row r="59" spans="1:10" ht="15" customHeight="1" x14ac:dyDescent="0.25">
      <c r="A59" s="21" t="s">
        <v>29</v>
      </c>
      <c r="B59" s="1" t="s">
        <v>45</v>
      </c>
      <c r="C59" s="1" t="s">
        <v>153</v>
      </c>
      <c r="D59" s="1" t="s">
        <v>154</v>
      </c>
      <c r="E59" s="1" t="s">
        <v>137</v>
      </c>
      <c r="F59" s="17">
        <v>2</v>
      </c>
      <c r="G59" s="17">
        <v>0</v>
      </c>
      <c r="H59" s="17">
        <v>0</v>
      </c>
      <c r="I59" s="17">
        <f t="shared" si="0"/>
        <v>0</v>
      </c>
      <c r="J59" s="22"/>
    </row>
    <row r="60" spans="1:10" ht="15" customHeight="1" x14ac:dyDescent="0.25">
      <c r="A60" s="21" t="s">
        <v>29</v>
      </c>
      <c r="B60" s="1" t="s">
        <v>45</v>
      </c>
      <c r="C60" s="1" t="s">
        <v>155</v>
      </c>
      <c r="D60" s="1" t="s">
        <v>156</v>
      </c>
      <c r="E60" s="1" t="s">
        <v>137</v>
      </c>
      <c r="F60" s="17">
        <v>1</v>
      </c>
      <c r="G60" s="17">
        <v>0</v>
      </c>
      <c r="H60" s="17">
        <v>0</v>
      </c>
      <c r="I60" s="17">
        <f t="shared" si="0"/>
        <v>0</v>
      </c>
      <c r="J60" s="22"/>
    </row>
    <row r="61" spans="1:10" ht="15" customHeight="1" x14ac:dyDescent="0.25">
      <c r="A61" s="21" t="s">
        <v>29</v>
      </c>
      <c r="B61" s="1" t="s">
        <v>45</v>
      </c>
      <c r="C61" s="1" t="s">
        <v>157</v>
      </c>
      <c r="D61" s="1" t="s">
        <v>158</v>
      </c>
      <c r="E61" s="1" t="s">
        <v>137</v>
      </c>
      <c r="F61" s="17">
        <v>1</v>
      </c>
      <c r="G61" s="17">
        <v>0</v>
      </c>
      <c r="H61" s="17">
        <v>0</v>
      </c>
      <c r="I61" s="17">
        <f t="shared" si="0"/>
        <v>0</v>
      </c>
      <c r="J61" s="22"/>
    </row>
    <row r="62" spans="1:10" ht="15" customHeight="1" x14ac:dyDescent="0.25">
      <c r="A62" s="21" t="s">
        <v>29</v>
      </c>
      <c r="B62" s="1" t="s">
        <v>45</v>
      </c>
      <c r="C62" s="1" t="s">
        <v>159</v>
      </c>
      <c r="D62" s="1" t="s">
        <v>160</v>
      </c>
      <c r="E62" s="1" t="s">
        <v>137</v>
      </c>
      <c r="F62" s="17">
        <v>2</v>
      </c>
      <c r="G62" s="17">
        <v>0</v>
      </c>
      <c r="H62" s="17">
        <v>0</v>
      </c>
      <c r="I62" s="17">
        <f t="shared" si="0"/>
        <v>0</v>
      </c>
      <c r="J62" s="22"/>
    </row>
    <row r="63" spans="1:10" ht="15" customHeight="1" x14ac:dyDescent="0.25">
      <c r="A63" s="21" t="s">
        <v>29</v>
      </c>
      <c r="B63" s="1" t="s">
        <v>45</v>
      </c>
      <c r="C63" s="1" t="s">
        <v>161</v>
      </c>
      <c r="D63" s="1" t="s">
        <v>162</v>
      </c>
      <c r="E63" s="1" t="s">
        <v>137</v>
      </c>
      <c r="F63" s="17">
        <v>4</v>
      </c>
      <c r="G63" s="17">
        <v>0</v>
      </c>
      <c r="H63" s="17">
        <v>0</v>
      </c>
      <c r="I63" s="17">
        <f t="shared" si="0"/>
        <v>0</v>
      </c>
      <c r="J63" s="22"/>
    </row>
    <row r="64" spans="1:10" ht="15" customHeight="1" x14ac:dyDescent="0.25">
      <c r="A64" s="21" t="s">
        <v>29</v>
      </c>
      <c r="B64" s="1" t="s">
        <v>45</v>
      </c>
      <c r="C64" s="1" t="s">
        <v>163</v>
      </c>
      <c r="D64" s="1" t="s">
        <v>164</v>
      </c>
      <c r="E64" s="1" t="s">
        <v>137</v>
      </c>
      <c r="F64" s="17">
        <v>2</v>
      </c>
      <c r="G64" s="17">
        <v>0</v>
      </c>
      <c r="H64" s="17">
        <v>0</v>
      </c>
      <c r="I64" s="17">
        <f t="shared" si="0"/>
        <v>0</v>
      </c>
      <c r="J64" s="22"/>
    </row>
    <row r="65" spans="1:10" ht="15" customHeight="1" x14ac:dyDescent="0.25">
      <c r="A65" s="21" t="s">
        <v>29</v>
      </c>
      <c r="B65" s="1" t="s">
        <v>45</v>
      </c>
      <c r="C65" s="1" t="s">
        <v>165</v>
      </c>
      <c r="D65" s="1" t="s">
        <v>166</v>
      </c>
      <c r="E65" s="1" t="s">
        <v>82</v>
      </c>
      <c r="F65" s="17">
        <v>65</v>
      </c>
      <c r="G65" s="17">
        <v>0</v>
      </c>
      <c r="H65" s="17">
        <v>0</v>
      </c>
      <c r="I65" s="17">
        <f t="shared" si="0"/>
        <v>0</v>
      </c>
      <c r="J65" s="22"/>
    </row>
    <row r="66" spans="1:10" ht="15" customHeight="1" x14ac:dyDescent="0.25">
      <c r="A66" s="19"/>
      <c r="B66" s="2"/>
      <c r="C66" s="2"/>
      <c r="D66" s="2" t="s">
        <v>167</v>
      </c>
      <c r="E66" s="2"/>
      <c r="F66" s="78">
        <f>SUM(I67)</f>
        <v>0</v>
      </c>
      <c r="G66" s="78">
        <v>0</v>
      </c>
      <c r="H66" s="78">
        <v>0</v>
      </c>
      <c r="I66" s="78">
        <v>0</v>
      </c>
      <c r="J66" s="20"/>
    </row>
    <row r="67" spans="1:10" ht="15" customHeight="1" x14ac:dyDescent="0.25">
      <c r="A67" s="21" t="s">
        <v>33</v>
      </c>
      <c r="B67" s="1" t="s">
        <v>34</v>
      </c>
      <c r="C67" s="1" t="s">
        <v>168</v>
      </c>
      <c r="D67" s="1" t="s">
        <v>169</v>
      </c>
      <c r="E67" s="1" t="s">
        <v>73</v>
      </c>
      <c r="F67" s="17">
        <v>122.21</v>
      </c>
      <c r="G67" s="17">
        <v>0</v>
      </c>
      <c r="H67" s="17">
        <v>0</v>
      </c>
      <c r="I67" s="17">
        <f t="shared" si="0"/>
        <v>0</v>
      </c>
      <c r="J67" s="22"/>
    </row>
    <row r="68" spans="1:10" ht="15" customHeight="1" x14ac:dyDescent="0.25">
      <c r="A68" s="19"/>
      <c r="B68" s="2"/>
      <c r="C68" s="2"/>
      <c r="D68" s="2" t="s">
        <v>170</v>
      </c>
      <c r="E68" s="2"/>
      <c r="F68" s="78">
        <f>SUM(I69:I73)</f>
        <v>0</v>
      </c>
      <c r="G68" s="78">
        <v>0</v>
      </c>
      <c r="H68" s="78">
        <v>0</v>
      </c>
      <c r="I68" s="78">
        <v>0</v>
      </c>
      <c r="J68" s="20"/>
    </row>
    <row r="69" spans="1:10" ht="15" customHeight="1" x14ac:dyDescent="0.25">
      <c r="A69" s="21" t="s">
        <v>76</v>
      </c>
      <c r="B69" s="1" t="s">
        <v>171</v>
      </c>
      <c r="C69" s="1" t="s">
        <v>172</v>
      </c>
      <c r="D69" s="1" t="s">
        <v>173</v>
      </c>
      <c r="E69" s="1" t="s">
        <v>73</v>
      </c>
      <c r="F69" s="17">
        <v>318.2</v>
      </c>
      <c r="G69" s="17">
        <v>0</v>
      </c>
      <c r="H69" s="17">
        <v>0</v>
      </c>
      <c r="I69" s="17">
        <f t="shared" si="0"/>
        <v>0</v>
      </c>
      <c r="J69" s="22"/>
    </row>
    <row r="70" spans="1:10" ht="15" customHeight="1" x14ac:dyDescent="0.25">
      <c r="A70" s="21" t="s">
        <v>76</v>
      </c>
      <c r="B70" s="1" t="s">
        <v>171</v>
      </c>
      <c r="C70" s="1" t="s">
        <v>174</v>
      </c>
      <c r="D70" s="1" t="s">
        <v>175</v>
      </c>
      <c r="E70" s="1" t="s">
        <v>73</v>
      </c>
      <c r="F70" s="17">
        <v>169</v>
      </c>
      <c r="G70" s="17">
        <v>0</v>
      </c>
      <c r="H70" s="17">
        <v>0</v>
      </c>
      <c r="I70" s="17">
        <f t="shared" ref="I70:I87" si="1">F70*G70+F70*H70</f>
        <v>0</v>
      </c>
      <c r="J70" s="22"/>
    </row>
    <row r="71" spans="1:10" ht="15" customHeight="1" x14ac:dyDescent="0.25">
      <c r="A71" s="21" t="s">
        <v>76</v>
      </c>
      <c r="B71" s="1" t="s">
        <v>171</v>
      </c>
      <c r="C71" s="1" t="s">
        <v>176</v>
      </c>
      <c r="D71" s="1" t="s">
        <v>177</v>
      </c>
      <c r="E71" s="1" t="s">
        <v>73</v>
      </c>
      <c r="F71" s="17">
        <v>79</v>
      </c>
      <c r="G71" s="17">
        <v>0</v>
      </c>
      <c r="H71" s="17">
        <v>0</v>
      </c>
      <c r="I71" s="17">
        <f t="shared" si="1"/>
        <v>0</v>
      </c>
      <c r="J71" s="22"/>
    </row>
    <row r="72" spans="1:10" ht="15" customHeight="1" x14ac:dyDescent="0.25">
      <c r="A72" s="21" t="s">
        <v>76</v>
      </c>
      <c r="B72" s="1" t="s">
        <v>171</v>
      </c>
      <c r="C72" s="18">
        <v>961055111</v>
      </c>
      <c r="D72" s="1" t="s">
        <v>178</v>
      </c>
      <c r="E72" s="1" t="s">
        <v>48</v>
      </c>
      <c r="F72" s="17">
        <v>11</v>
      </c>
      <c r="G72" s="17">
        <v>0</v>
      </c>
      <c r="H72" s="17">
        <v>0</v>
      </c>
      <c r="I72" s="17">
        <f t="shared" si="1"/>
        <v>0</v>
      </c>
      <c r="J72" s="22"/>
    </row>
    <row r="73" spans="1:10" ht="15" customHeight="1" x14ac:dyDescent="0.25">
      <c r="A73" s="21"/>
      <c r="B73" s="1" t="s">
        <v>171</v>
      </c>
      <c r="C73" s="18">
        <v>965042342</v>
      </c>
      <c r="D73" s="1" t="s">
        <v>179</v>
      </c>
      <c r="E73" s="1" t="s">
        <v>61</v>
      </c>
      <c r="F73" s="17">
        <v>3</v>
      </c>
      <c r="G73" s="17">
        <v>0</v>
      </c>
      <c r="H73" s="17">
        <v>0</v>
      </c>
      <c r="I73" s="17">
        <f t="shared" si="1"/>
        <v>0</v>
      </c>
      <c r="J73" s="22" t="s">
        <v>180</v>
      </c>
    </row>
    <row r="74" spans="1:10" ht="15" customHeight="1" x14ac:dyDescent="0.25">
      <c r="A74" s="19"/>
      <c r="B74" s="2"/>
      <c r="C74" s="2"/>
      <c r="D74" s="2" t="s">
        <v>181</v>
      </c>
      <c r="E74" s="2"/>
      <c r="F74" s="78">
        <f>SUM(I75:I77)</f>
        <v>0</v>
      </c>
      <c r="G74" s="78">
        <v>0</v>
      </c>
      <c r="H74" s="78">
        <v>0</v>
      </c>
      <c r="I74" s="78">
        <v>0</v>
      </c>
      <c r="J74" s="20"/>
    </row>
    <row r="75" spans="1:10" ht="15" customHeight="1" x14ac:dyDescent="0.25">
      <c r="A75" s="21" t="s">
        <v>76</v>
      </c>
      <c r="B75" s="1" t="s">
        <v>182</v>
      </c>
      <c r="C75" s="1" t="s">
        <v>183</v>
      </c>
      <c r="D75" s="1" t="s">
        <v>184</v>
      </c>
      <c r="E75" s="1" t="s">
        <v>82</v>
      </c>
      <c r="F75" s="17">
        <v>8</v>
      </c>
      <c r="G75" s="17">
        <v>0</v>
      </c>
      <c r="H75" s="17">
        <v>0</v>
      </c>
      <c r="I75" s="17">
        <f t="shared" si="1"/>
        <v>0</v>
      </c>
      <c r="J75" s="22" t="s">
        <v>232</v>
      </c>
    </row>
    <row r="76" spans="1:10" ht="15" customHeight="1" x14ac:dyDescent="0.25">
      <c r="A76" s="21" t="s">
        <v>76</v>
      </c>
      <c r="B76" s="1" t="s">
        <v>182</v>
      </c>
      <c r="C76" s="18">
        <v>711161383</v>
      </c>
      <c r="D76" s="1" t="s">
        <v>185</v>
      </c>
      <c r="E76" s="1" t="s">
        <v>82</v>
      </c>
      <c r="F76" s="17">
        <v>8</v>
      </c>
      <c r="G76" s="17">
        <v>0</v>
      </c>
      <c r="H76" s="17">
        <v>0</v>
      </c>
      <c r="I76" s="17">
        <f t="shared" si="1"/>
        <v>0</v>
      </c>
      <c r="J76" s="22"/>
    </row>
    <row r="77" spans="1:10" ht="15" customHeight="1" x14ac:dyDescent="0.25">
      <c r="A77" s="21" t="s">
        <v>76</v>
      </c>
      <c r="B77" s="1" t="s">
        <v>182</v>
      </c>
      <c r="C77" s="1" t="s">
        <v>186</v>
      </c>
      <c r="D77" s="1" t="s">
        <v>187</v>
      </c>
      <c r="E77" s="1" t="s">
        <v>82</v>
      </c>
      <c r="F77" s="17">
        <v>8</v>
      </c>
      <c r="G77" s="17">
        <v>0</v>
      </c>
      <c r="H77" s="17">
        <v>0</v>
      </c>
      <c r="I77" s="17">
        <f t="shared" si="1"/>
        <v>0</v>
      </c>
      <c r="J77" s="22"/>
    </row>
    <row r="78" spans="1:10" x14ac:dyDescent="0.25">
      <c r="A78" s="19"/>
      <c r="B78" s="2"/>
      <c r="C78" s="2"/>
      <c r="D78" s="2" t="s">
        <v>188</v>
      </c>
      <c r="E78" s="2"/>
      <c r="F78" s="78">
        <f>SUM(I79:I81)</f>
        <v>0</v>
      </c>
      <c r="G78" s="79"/>
      <c r="H78" s="79"/>
      <c r="I78" s="79"/>
      <c r="J78" s="20"/>
    </row>
    <row r="79" spans="1:10" x14ac:dyDescent="0.25">
      <c r="A79" s="21" t="s">
        <v>76</v>
      </c>
      <c r="B79" s="1" t="s">
        <v>189</v>
      </c>
      <c r="C79" s="1" t="s">
        <v>190</v>
      </c>
      <c r="D79" s="1" t="s">
        <v>191</v>
      </c>
      <c r="E79" s="1" t="s">
        <v>61</v>
      </c>
      <c r="F79" s="17">
        <v>74.400000000000006</v>
      </c>
      <c r="G79" s="17">
        <v>0</v>
      </c>
      <c r="H79" s="17">
        <v>0</v>
      </c>
      <c r="I79" s="17">
        <v>0</v>
      </c>
      <c r="J79" s="22"/>
    </row>
    <row r="80" spans="1:10" x14ac:dyDescent="0.25">
      <c r="A80" s="21" t="s">
        <v>76</v>
      </c>
      <c r="B80" s="1" t="s">
        <v>189</v>
      </c>
      <c r="C80" s="1" t="s">
        <v>192</v>
      </c>
      <c r="D80" s="1" t="s">
        <v>193</v>
      </c>
      <c r="E80" s="1" t="s">
        <v>61</v>
      </c>
      <c r="F80" s="17">
        <v>50.7</v>
      </c>
      <c r="G80" s="17">
        <v>0</v>
      </c>
      <c r="H80" s="17">
        <v>0</v>
      </c>
      <c r="I80" s="17">
        <v>0</v>
      </c>
      <c r="J80" s="22"/>
    </row>
    <row r="81" spans="1:10" x14ac:dyDescent="0.25">
      <c r="A81" s="21" t="s">
        <v>76</v>
      </c>
      <c r="B81" s="1" t="s">
        <v>189</v>
      </c>
      <c r="C81" s="1" t="s">
        <v>194</v>
      </c>
      <c r="D81" s="1" t="s">
        <v>195</v>
      </c>
      <c r="E81" s="1" t="s">
        <v>61</v>
      </c>
      <c r="F81" s="17">
        <v>4.2929999999999993</v>
      </c>
      <c r="G81" s="17">
        <v>0</v>
      </c>
      <c r="H81" s="17">
        <v>0</v>
      </c>
      <c r="I81" s="17">
        <f t="shared" si="1"/>
        <v>0</v>
      </c>
      <c r="J81" s="22"/>
    </row>
    <row r="82" spans="1:10" x14ac:dyDescent="0.25">
      <c r="A82" s="19"/>
      <c r="B82" s="2"/>
      <c r="C82" s="2"/>
      <c r="D82" s="2" t="s">
        <v>223</v>
      </c>
      <c r="E82" s="2"/>
      <c r="F82" s="78">
        <v>0</v>
      </c>
      <c r="G82" s="79"/>
      <c r="H82" s="79"/>
      <c r="I82" s="79"/>
      <c r="J82" s="20"/>
    </row>
    <row r="83" spans="1:10" x14ac:dyDescent="0.25">
      <c r="A83" s="21"/>
      <c r="B83" s="1"/>
      <c r="C83" s="1" t="s">
        <v>196</v>
      </c>
      <c r="D83" s="1" t="s">
        <v>197</v>
      </c>
      <c r="E83" s="1" t="s">
        <v>222</v>
      </c>
      <c r="F83" s="17">
        <v>1</v>
      </c>
      <c r="G83" s="17">
        <v>0</v>
      </c>
      <c r="H83" s="17">
        <v>0</v>
      </c>
      <c r="I83" s="17">
        <f t="shared" si="1"/>
        <v>0</v>
      </c>
      <c r="J83" s="22"/>
    </row>
    <row r="84" spans="1:10" x14ac:dyDescent="0.25">
      <c r="A84" s="21"/>
      <c r="B84" s="1"/>
      <c r="C84" s="1" t="s">
        <v>198</v>
      </c>
      <c r="D84" s="1" t="s">
        <v>199</v>
      </c>
      <c r="E84" s="1" t="s">
        <v>222</v>
      </c>
      <c r="F84" s="17">
        <v>1</v>
      </c>
      <c r="G84" s="17">
        <v>0</v>
      </c>
      <c r="H84" s="17">
        <v>0</v>
      </c>
      <c r="I84" s="17">
        <f t="shared" si="1"/>
        <v>0</v>
      </c>
      <c r="J84" s="22"/>
    </row>
    <row r="85" spans="1:10" x14ac:dyDescent="0.25">
      <c r="A85" s="21"/>
      <c r="B85" s="1"/>
      <c r="C85" s="18">
        <v>12002000</v>
      </c>
      <c r="D85" s="1" t="s">
        <v>200</v>
      </c>
      <c r="E85" s="1" t="s">
        <v>222</v>
      </c>
      <c r="F85" s="17">
        <v>1</v>
      </c>
      <c r="G85" s="17">
        <v>0</v>
      </c>
      <c r="H85" s="17">
        <v>0</v>
      </c>
      <c r="I85" s="17">
        <f t="shared" si="1"/>
        <v>0</v>
      </c>
      <c r="J85" s="22"/>
    </row>
    <row r="86" spans="1:10" x14ac:dyDescent="0.25">
      <c r="A86" s="21"/>
      <c r="B86" s="1"/>
      <c r="C86" s="18">
        <v>13203000</v>
      </c>
      <c r="D86" s="1" t="s">
        <v>201</v>
      </c>
      <c r="E86" s="1" t="s">
        <v>222</v>
      </c>
      <c r="F86" s="17">
        <v>1</v>
      </c>
      <c r="G86" s="17">
        <v>0</v>
      </c>
      <c r="H86" s="17">
        <v>0</v>
      </c>
      <c r="I86" s="17">
        <f t="shared" si="1"/>
        <v>0</v>
      </c>
      <c r="J86" s="22"/>
    </row>
    <row r="87" spans="1:10" x14ac:dyDescent="0.25">
      <c r="A87" s="21"/>
      <c r="B87" s="1"/>
      <c r="C87" s="18">
        <v>13254000</v>
      </c>
      <c r="D87" s="1" t="s">
        <v>202</v>
      </c>
      <c r="E87" s="1" t="s">
        <v>222</v>
      </c>
      <c r="F87" s="17">
        <v>1</v>
      </c>
      <c r="G87" s="17">
        <v>0</v>
      </c>
      <c r="H87" s="17">
        <v>0</v>
      </c>
      <c r="I87" s="17">
        <f t="shared" si="1"/>
        <v>0</v>
      </c>
      <c r="J87" s="22"/>
    </row>
    <row r="88" spans="1:10" x14ac:dyDescent="0.25">
      <c r="A88" s="19"/>
      <c r="B88" s="2"/>
      <c r="C88" s="2"/>
      <c r="D88" s="2" t="s">
        <v>203</v>
      </c>
      <c r="E88" s="2"/>
      <c r="F88" s="78">
        <f>SUM(I89)</f>
        <v>0</v>
      </c>
      <c r="G88" s="79"/>
      <c r="H88" s="79"/>
      <c r="I88" s="79"/>
      <c r="J88" s="20"/>
    </row>
    <row r="89" spans="1:10" x14ac:dyDescent="0.25">
      <c r="A89" s="21"/>
      <c r="B89" s="1"/>
      <c r="C89" s="18">
        <v>23002000</v>
      </c>
      <c r="D89" s="1" t="s">
        <v>204</v>
      </c>
      <c r="E89" s="1" t="s">
        <v>222</v>
      </c>
      <c r="F89" s="17">
        <v>1</v>
      </c>
      <c r="G89" s="17">
        <v>0</v>
      </c>
      <c r="H89" s="17">
        <v>0</v>
      </c>
      <c r="I89" s="17">
        <f t="shared" ref="I89:I102" si="2">F89*G89+F89*H89</f>
        <v>0</v>
      </c>
      <c r="J89" s="22"/>
    </row>
    <row r="90" spans="1:10" x14ac:dyDescent="0.25">
      <c r="A90" s="21"/>
      <c r="B90" s="1"/>
      <c r="C90" s="18">
        <v>30001000</v>
      </c>
      <c r="D90" s="1" t="s">
        <v>205</v>
      </c>
      <c r="E90" s="1" t="s">
        <v>222</v>
      </c>
      <c r="F90" s="17">
        <v>1</v>
      </c>
      <c r="G90" s="17">
        <v>0</v>
      </c>
      <c r="H90" s="17">
        <v>0</v>
      </c>
      <c r="I90" s="17">
        <f t="shared" si="2"/>
        <v>0</v>
      </c>
      <c r="J90" s="22"/>
    </row>
    <row r="91" spans="1:10" x14ac:dyDescent="0.25">
      <c r="A91" s="21"/>
      <c r="B91" s="1"/>
      <c r="C91" s="18">
        <v>32002000</v>
      </c>
      <c r="D91" s="1" t="s">
        <v>206</v>
      </c>
      <c r="E91" s="1" t="s">
        <v>222</v>
      </c>
      <c r="F91" s="17">
        <v>1</v>
      </c>
      <c r="G91" s="17">
        <v>0</v>
      </c>
      <c r="H91" s="17">
        <v>0</v>
      </c>
      <c r="I91" s="17">
        <f t="shared" si="2"/>
        <v>0</v>
      </c>
      <c r="J91" s="22"/>
    </row>
    <row r="92" spans="1:10" x14ac:dyDescent="0.25">
      <c r="A92" s="21"/>
      <c r="B92" s="1"/>
      <c r="C92" s="18">
        <v>33002000</v>
      </c>
      <c r="D92" s="1" t="s">
        <v>207</v>
      </c>
      <c r="E92" s="1" t="s">
        <v>222</v>
      </c>
      <c r="F92" s="17">
        <v>1</v>
      </c>
      <c r="G92" s="17">
        <v>0</v>
      </c>
      <c r="H92" s="17">
        <v>0</v>
      </c>
      <c r="I92" s="17">
        <f t="shared" si="2"/>
        <v>0</v>
      </c>
      <c r="J92" s="22"/>
    </row>
    <row r="93" spans="1:10" x14ac:dyDescent="0.25">
      <c r="A93" s="21"/>
      <c r="B93" s="1"/>
      <c r="C93" s="18">
        <v>34002000</v>
      </c>
      <c r="D93" s="1" t="s">
        <v>208</v>
      </c>
      <c r="E93" s="1" t="s">
        <v>222</v>
      </c>
      <c r="F93" s="17">
        <v>1</v>
      </c>
      <c r="G93" s="17">
        <v>0</v>
      </c>
      <c r="H93" s="17">
        <v>0</v>
      </c>
      <c r="I93" s="17">
        <f t="shared" si="2"/>
        <v>0</v>
      </c>
      <c r="J93" s="22"/>
    </row>
    <row r="94" spans="1:10" x14ac:dyDescent="0.25">
      <c r="A94" s="21"/>
      <c r="B94" s="1"/>
      <c r="C94" s="18">
        <v>34503000</v>
      </c>
      <c r="D94" s="1" t="s">
        <v>209</v>
      </c>
      <c r="E94" s="1" t="s">
        <v>222</v>
      </c>
      <c r="F94" s="17">
        <v>1</v>
      </c>
      <c r="G94" s="17">
        <v>0</v>
      </c>
      <c r="H94" s="17">
        <v>0</v>
      </c>
      <c r="I94" s="17">
        <f t="shared" si="2"/>
        <v>0</v>
      </c>
      <c r="J94" s="22"/>
    </row>
    <row r="95" spans="1:10" x14ac:dyDescent="0.25">
      <c r="A95" s="21"/>
      <c r="B95" s="1"/>
      <c r="C95" s="18">
        <v>39002000</v>
      </c>
      <c r="D95" s="1" t="s">
        <v>210</v>
      </c>
      <c r="E95" s="1" t="s">
        <v>222</v>
      </c>
      <c r="F95" s="17">
        <v>1</v>
      </c>
      <c r="G95" s="17">
        <v>0</v>
      </c>
      <c r="H95" s="17">
        <v>0</v>
      </c>
      <c r="I95" s="17">
        <f t="shared" si="2"/>
        <v>0</v>
      </c>
      <c r="J95" s="22"/>
    </row>
    <row r="96" spans="1:10" x14ac:dyDescent="0.25">
      <c r="A96" s="21"/>
      <c r="B96" s="1"/>
      <c r="C96" s="1" t="s">
        <v>211</v>
      </c>
      <c r="D96" s="1" t="s">
        <v>212</v>
      </c>
      <c r="E96" s="1" t="s">
        <v>222</v>
      </c>
      <c r="F96" s="17">
        <v>1</v>
      </c>
      <c r="G96" s="17">
        <v>0</v>
      </c>
      <c r="H96" s="17">
        <v>0</v>
      </c>
      <c r="I96" s="17">
        <f t="shared" si="2"/>
        <v>0</v>
      </c>
      <c r="J96" s="22"/>
    </row>
    <row r="97" spans="1:12" x14ac:dyDescent="0.25">
      <c r="A97" s="19"/>
      <c r="B97" s="2"/>
      <c r="C97" s="2"/>
      <c r="D97" s="2" t="s">
        <v>213</v>
      </c>
      <c r="E97" s="2"/>
      <c r="F97" s="78">
        <f>SUM(I98:I100)</f>
        <v>0</v>
      </c>
      <c r="G97" s="79"/>
      <c r="H97" s="79"/>
      <c r="I97" s="79"/>
      <c r="J97" s="20"/>
    </row>
    <row r="98" spans="1:12" x14ac:dyDescent="0.25">
      <c r="A98" s="21"/>
      <c r="B98" s="1"/>
      <c r="C98" s="1" t="s">
        <v>214</v>
      </c>
      <c r="D98" s="1" t="s">
        <v>215</v>
      </c>
      <c r="E98" s="1" t="s">
        <v>222</v>
      </c>
      <c r="F98" s="17">
        <v>1</v>
      </c>
      <c r="G98" s="17">
        <v>0</v>
      </c>
      <c r="H98" s="17">
        <v>0</v>
      </c>
      <c r="I98" s="17">
        <f t="shared" si="2"/>
        <v>0</v>
      </c>
      <c r="J98" s="22"/>
    </row>
    <row r="99" spans="1:12" ht="30" customHeight="1" x14ac:dyDescent="0.25">
      <c r="A99" s="21"/>
      <c r="B99" s="1"/>
      <c r="C99" s="18">
        <v>43002000</v>
      </c>
      <c r="D99" s="1" t="s">
        <v>216</v>
      </c>
      <c r="E99" s="1" t="s">
        <v>222</v>
      </c>
      <c r="F99" s="17">
        <v>1</v>
      </c>
      <c r="G99" s="17">
        <v>0</v>
      </c>
      <c r="H99" s="17">
        <v>0</v>
      </c>
      <c r="I99" s="17">
        <f t="shared" si="2"/>
        <v>0</v>
      </c>
      <c r="J99" s="23" t="s">
        <v>217</v>
      </c>
    </row>
    <row r="100" spans="1:12" x14ac:dyDescent="0.25">
      <c r="A100" s="21"/>
      <c r="B100" s="1"/>
      <c r="C100" s="18">
        <v>49303000</v>
      </c>
      <c r="D100" s="1" t="s">
        <v>218</v>
      </c>
      <c r="E100" s="1" t="s">
        <v>222</v>
      </c>
      <c r="F100" s="17">
        <v>1</v>
      </c>
      <c r="G100" s="17">
        <v>0</v>
      </c>
      <c r="H100" s="17">
        <v>0</v>
      </c>
      <c r="I100" s="17">
        <f t="shared" si="2"/>
        <v>0</v>
      </c>
      <c r="J100" s="22"/>
    </row>
    <row r="101" spans="1:12" x14ac:dyDescent="0.25">
      <c r="A101" s="19"/>
      <c r="B101" s="2"/>
      <c r="C101" s="2"/>
      <c r="D101" s="2" t="s">
        <v>219</v>
      </c>
      <c r="E101" s="2"/>
      <c r="F101" s="78">
        <f>SUM(I102)</f>
        <v>0</v>
      </c>
      <c r="G101" s="79"/>
      <c r="H101" s="79"/>
      <c r="I101" s="79"/>
      <c r="J101" s="20"/>
    </row>
    <row r="102" spans="1:12" ht="15.75" thickBot="1" x14ac:dyDescent="0.3">
      <c r="A102" s="24"/>
      <c r="B102" s="25"/>
      <c r="C102" s="25" t="s">
        <v>220</v>
      </c>
      <c r="D102" s="25" t="s">
        <v>221</v>
      </c>
      <c r="E102" s="25" t="s">
        <v>222</v>
      </c>
      <c r="F102" s="26">
        <v>1</v>
      </c>
      <c r="G102" s="26">
        <v>0</v>
      </c>
      <c r="H102" s="26">
        <v>0</v>
      </c>
      <c r="I102" s="26">
        <f t="shared" si="2"/>
        <v>0</v>
      </c>
      <c r="J102" s="27"/>
    </row>
    <row r="104" spans="1:12" x14ac:dyDescent="0.25">
      <c r="A104" s="34"/>
      <c r="B104" s="34"/>
      <c r="C104" s="34"/>
      <c r="D104" s="34" t="s">
        <v>239</v>
      </c>
      <c r="E104" s="34"/>
      <c r="F104" s="34"/>
      <c r="G104" s="34"/>
      <c r="H104" s="34"/>
      <c r="I104" s="34"/>
      <c r="J104" s="34"/>
      <c r="K104" s="1"/>
      <c r="L104" s="1"/>
    </row>
    <row r="105" spans="1:12" x14ac:dyDescent="0.25">
      <c r="A105" s="36"/>
      <c r="B105" s="36" t="s">
        <v>240</v>
      </c>
      <c r="C105" s="36" t="s">
        <v>241</v>
      </c>
      <c r="D105" s="36" t="s">
        <v>242</v>
      </c>
      <c r="E105" s="38" t="s">
        <v>61</v>
      </c>
      <c r="F105" s="37">
        <v>148.4</v>
      </c>
      <c r="G105" s="37">
        <v>0</v>
      </c>
      <c r="H105" s="37">
        <v>0</v>
      </c>
      <c r="I105" s="37">
        <v>0</v>
      </c>
      <c r="J105" s="69" t="s">
        <v>249</v>
      </c>
    </row>
    <row r="106" spans="1:12" x14ac:dyDescent="0.25">
      <c r="A106" s="36"/>
      <c r="B106" s="36" t="s">
        <v>240</v>
      </c>
      <c r="C106" s="36" t="s">
        <v>243</v>
      </c>
      <c r="D106" s="36" t="s">
        <v>244</v>
      </c>
      <c r="E106" s="38" t="s">
        <v>61</v>
      </c>
      <c r="F106" s="37">
        <v>77.7</v>
      </c>
      <c r="G106" s="37">
        <v>0</v>
      </c>
      <c r="H106" s="37">
        <v>0</v>
      </c>
      <c r="I106" s="37">
        <v>0</v>
      </c>
      <c r="J106" s="70"/>
    </row>
    <row r="107" spans="1:12" ht="28.9" customHeight="1" x14ac:dyDescent="0.25">
      <c r="A107" s="36"/>
      <c r="B107" s="36" t="s">
        <v>240</v>
      </c>
      <c r="C107" s="36" t="s">
        <v>245</v>
      </c>
      <c r="D107" s="36" t="s">
        <v>246</v>
      </c>
      <c r="E107" s="38" t="s">
        <v>61</v>
      </c>
      <c r="F107" s="37">
        <v>34.799999999999997</v>
      </c>
      <c r="G107" s="37">
        <v>0</v>
      </c>
      <c r="H107" s="37">
        <v>0</v>
      </c>
      <c r="I107" s="37">
        <v>0</v>
      </c>
      <c r="J107" s="71"/>
    </row>
  </sheetData>
  <mergeCells count="17">
    <mergeCell ref="J38:J39"/>
    <mergeCell ref="J105:J107"/>
    <mergeCell ref="A1:J1"/>
    <mergeCell ref="A2:J2"/>
    <mergeCell ref="F97:I97"/>
    <mergeCell ref="F101:I101"/>
    <mergeCell ref="F20:I20"/>
    <mergeCell ref="F4:I4"/>
    <mergeCell ref="F82:I82"/>
    <mergeCell ref="F88:I88"/>
    <mergeCell ref="F66:I66"/>
    <mergeCell ref="F74:I74"/>
    <mergeCell ref="F57:I57"/>
    <mergeCell ref="F42:I42"/>
    <mergeCell ref="F68:I68"/>
    <mergeCell ref="F78:I78"/>
    <mergeCell ref="J8:J10"/>
  </mergeCells>
  <pageMargins left="0.19685039370078741" right="0.19685039370078741" top="0.59055118110236227" bottom="0.59055118110236227" header="0.51181102362204722" footer="0.51181102362204722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00_Krycí list</vt:lpstr>
      <vt:lpstr>03_REKAPITULACE</vt:lpstr>
      <vt:lpstr>02_ROZPOČET</vt:lpstr>
      <vt:lpstr>'02_ROZPOČET'!Oblast_tisku</vt:lpstr>
      <vt:lpstr>'03_REKAPITULACE'!Oblast_tisku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Zuzana Hoffmannová</cp:lastModifiedBy>
  <cp:lastPrinted>2026-02-19T07:14:07Z</cp:lastPrinted>
  <dcterms:created xsi:type="dcterms:W3CDTF">2026-02-04T20:47:58Z</dcterms:created>
  <dcterms:modified xsi:type="dcterms:W3CDTF">2026-03-17T08:57:10Z</dcterms:modified>
</cp:coreProperties>
</file>