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miros" reservationPassword="0"/>
  <workbookPr/>
  <bookViews>
    <workbookView xWindow="240" yWindow="120" windowWidth="14940" windowHeight="9225" activeTab="0"/>
  </bookViews>
  <sheets>
    <sheet name="Rekapitulace" sheetId="1" r:id="rId1"/>
    <sheet name="Lávka" sheetId="2" r:id="rId2"/>
  </sheets>
  <definedNames/>
  <calcPr/>
  <webPublishing/>
</workbook>
</file>

<file path=xl/sharedStrings.xml><?xml version="1.0" encoding="utf-8"?>
<sst xmlns="http://schemas.openxmlformats.org/spreadsheetml/2006/main" count="677" uniqueCount="309">
  <si>
    <t>Firma: Firma</t>
  </si>
  <si>
    <t>Rekapitulace ceny</t>
  </si>
  <si>
    <t>Stavba: 2024-013 - Nová lávka přes potok Mlynařice, lokalita Tůně Josefov Milovice</t>
  </si>
  <si>
    <t>Varianta: 01 - PDPS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</si>
  <si>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</si>
  <si>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</si>
  <si>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</si>
  <si>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</si>
  <si>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</si>
  <si>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</si>
  <si>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</si>
  <si>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</si>
  <si>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</si>
  <si>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</si>
  <si>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</si>
  <si>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2024-013</t>
  </si>
  <si>
    <t>Nová lávka přes potok Mlynařice, lokalita Tůně Josefov Milovice</t>
  </si>
  <si>
    <t>O</t>
  </si>
  <si>
    <t>Rozpočet:</t>
  </si>
  <si>
    <t>0,00</t>
  </si>
  <si>
    <t>15,00</t>
  </si>
  <si>
    <t>21,00</t>
  </si>
  <si>
    <t>3</t>
  </si>
  <si>
    <t>2</t>
  </si>
  <si>
    <t>Lávka</t>
  </si>
  <si>
    <t>Lávka lokalita Tůně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</si>
  <si>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</si>
  <si>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</si>
  <si>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</si>
  <si>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</si>
  <si>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</si>
  <si>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</si>
  <si>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</si>
  <si>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</si>
  <si>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</si>
  <si>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</si>
  <si>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</si>
  <si>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</si>
  <si>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</si>
  <si>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</si>
  <si>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</si>
  <si>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</si>
  <si>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</si>
  <si>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</si>
  <si>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</si>
  <si>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</si>
  <si>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014121</t>
  </si>
  <si>
    <t/>
  </si>
  <si>
    <t>POPLATKY ZA SKLÁDKU TYP S-OO (OSTATNÍ ODPAD)</t>
  </si>
  <si>
    <t>M3</t>
  </si>
  <si>
    <t>PP</t>
  </si>
  <si>
    <t>zeminy výkopu</t>
  </si>
  <si>
    <t>VV</t>
  </si>
  <si>
    <t>výkop 17120 přebytek výkopů 32,056=32,056 [A] 
sanace základové spáry 122737 12,710=12,710 [B] 
Celkem: A+B=44,766 [C]</t>
  </si>
  <si>
    <t>TS</t>
  </si>
  <si>
    <t>zahrnuje veškeré poplatky provozovateli skládky související s uložením odpadu na skládce.</t>
  </si>
  <si>
    <t>02730</t>
  </si>
  <si>
    <t>POMOC PRÁCE ZŘÍZ NEBO ZAJIŠŤ OCHRANU INŽENÝRSKÝCH SÍTÍ</t>
  </si>
  <si>
    <t>SOUBOR</t>
  </si>
  <si>
    <t>Zajištění inženýrských sítí během realizace stavby dle požadavku správců. Nutné vytyčení všech podzemních sítí s protokolárním zápisem příslušných správců. Určení přesné polohy podzemního vedení kopanými sondami.  Zajištění stavby proti škodě na okolních pozemcích a objektech.</t>
  </si>
  <si>
    <t>Vytýčení stávajících inženýrských sítí a jejich zajištění pro všechny stavební objekty vč. Případných sond pro zajištění polohy sítí 
1=1,000 [A]</t>
  </si>
  <si>
    <t>zahrnuje veškeré náklady spojené s objednatelem požadovanými zařízeními</t>
  </si>
  <si>
    <t>02911</t>
  </si>
  <si>
    <t>OSTATNÍ POŽADAVKY - GEODETICKÉ ZAMĚŘENÍ</t>
  </si>
  <si>
    <t>vytyčovací práce + cena za vytyčení prostorové polohy stavby před jejím zahájením odborně způsobilými osobami. Kompletní geodetické práce na vytyčení vytyčovaných bodů definovaného objektu v rozsahu PD a TKP.  
celkem včetně ochrany vytyčovacích a vytyčovaných bodů  
cena včetně zaměření skutečného provedení stavby výškopisné i polohopisné na podkreslené katastrální mapě</t>
  </si>
  <si>
    <t>1=1,000 [A]</t>
  </si>
  <si>
    <t>zahrnuje veškeré náklady spojené s objednatelem požadovanými pracemi</t>
  </si>
  <si>
    <t>02940</t>
  </si>
  <si>
    <t>OSTATNÍ POŽADAVKY - VYPRACOVÁNÍ DOKUMENTACE</t>
  </si>
  <si>
    <t>KČ</t>
  </si>
  <si>
    <t>Povodňový a havarijní plán</t>
  </si>
  <si>
    <t>029412</t>
  </si>
  <si>
    <t>OSTATNÍ POŽADAVKY - VYPRACOVÁNÍ MOSTNÍHO LISTU</t>
  </si>
  <si>
    <t>KUS</t>
  </si>
  <si>
    <t>3× tištěná podoba</t>
  </si>
  <si>
    <t>02943</t>
  </si>
  <si>
    <t>OSTATNÍ POŽADAVKY - VYPRACOVÁNÍ RDS</t>
  </si>
  <si>
    <t>počet výtisků, 3xparé a 1xCD v el. podobě</t>
  </si>
  <si>
    <t>7</t>
  </si>
  <si>
    <t>02944</t>
  </si>
  <si>
    <t>OSTAT POŽADAVKY - DOKUMENTACE SKUTEČ PROVEDENÍ V DIGIT FORMĚ</t>
  </si>
  <si>
    <t>8</t>
  </si>
  <si>
    <t>02953</t>
  </si>
  <si>
    <t>OSTATNÍ POŽADAVKY - HLAVNÍ MOSTNÍ PROHLÍDKA</t>
  </si>
  <si>
    <t>1.HMP lávky</t>
  </si>
  <si>
    <t>položka zahrnuje :  
- úkony dle ČSN 73 6221  
- provedení hlavní mostní prohlídky oprávněnou fyzickou nebo právnickou osobou  
- vyhotovení záznamu (protokolu), který jednoznačně definuje stav mostu</t>
  </si>
  <si>
    <t>02960</t>
  </si>
  <si>
    <t>OSTATNÍ POŽADAVKY - ODBORNÝ DOZOR</t>
  </si>
  <si>
    <t>KPL</t>
  </si>
  <si>
    <t>PLÁN BOZP – Veškerá opatření pro zajištění BOZP v průběhu výstavby</t>
  </si>
  <si>
    <t>zahrnuje veškeré náklady spojené s objednatelem požadovaným dozorem</t>
  </si>
  <si>
    <t>02971</t>
  </si>
  <si>
    <t>OSTAT POŽADAVKY - GEOTECHNICKÝ MONITORING NA POVRCHU</t>
  </si>
  <si>
    <t>- zajištění geotechnika - posudky a hodnocení základové spáry; zahrnuje veškeré náklady spojené s objednatelem požadovanými pracemi</t>
  </si>
  <si>
    <t>11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</si>
  <si>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</si>
  <si>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</si>
  <si>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zařízení. Rozsah zařízení staveniště bude v souladu s PD, BOZP a podmínek SOD."  
vč. koordinace pěšího pohybu v místě stavby s napojením na stávající dopravní plochy</t>
  </si>
  <si>
    <t>zahrnuje objednatelem povolené náklady na pořízení (event. pronájem), provozování, udržování a likvidaci zhotovitelova zařízení</t>
  </si>
  <si>
    <t>Zemní práce</t>
  </si>
  <si>
    <t>12</t>
  </si>
  <si>
    <t>12110</t>
  </si>
  <si>
    <t>SEJMUTÍ ORNICE NEBO LESNÍ PŮDY</t>
  </si>
  <si>
    <t>uložení na stavbě pro zpětné využití</t>
  </si>
  <si>
    <t>v ploše staveniště 
OP1 17,0*22,0*0,15=56,100 [A] 
OP2 19,0*15,0*0,15=42,750 [B] 
Celkem: A+B=98,850 [C]</t>
  </si>
  <si>
    <t>Položka zahrnuje: 
- sejmutí ornice bez ohledu na tloušťku vrstvy 
-  její vodorovnou dopravu 
Položka nezahrnuje: 
- uložení na trvalou skládku</t>
  </si>
  <si>
    <t>13</t>
  </si>
  <si>
    <t>122737</t>
  </si>
  <si>
    <t>ODKOPÁVKY A PROKOPÁVKY OBECNÉ TŘ. I, ODVOZ DO 16KM</t>
  </si>
  <si>
    <t>výkop pro sanaci základové spáry, vč. uložení na skládku 
čerpání na základě souhlasu TDI, investora a projektanta a geotechnika</t>
  </si>
  <si>
    <t>pol.č. 21452 12,710=12,710 [A]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</si>
  <si>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</si>
  <si>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14</t>
  </si>
  <si>
    <t>131737</t>
  </si>
  <si>
    <t>HLOUBENÍ JAM ZAPAŽ I NEPAŽ TŘ. I, ODVOZ DO 16KM</t>
  </si>
  <si>
    <t>vč. uložení na deponii zhotovitele pro zpětné použití do násypového tělesa, přebytek odvezen a uložen na skládku 
komplet včetně čerpadel a čerpání vody po dobu nezbytně nutnou</t>
  </si>
  <si>
    <t>výkop pro opěru OP1 5,0*2,6*6,3=81,900 [A] 
výkop pro opěru OP2 4,1*3,0*7,3=89,790 [B] 
Celkem: A+B=171,690 [C]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</si>
  <si>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</si>
  <si>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15</t>
  </si>
  <si>
    <t>171103</t>
  </si>
  <si>
    <t>ULOŽENÍ SYPANINY DO NÁSYPŮ SE ZHUTNĚNÍM DO 100% PS</t>
  </si>
  <si>
    <t>násypové těleso rampy 
mat. natěžen z deponie výkopů</t>
  </si>
  <si>
    <t>před OP1 11,1*0,6*9,9=65,934 [A] 
před OP2 7,0*0,3*6,6=13,860 [B] 
Celkem: A+B=79,794 [C]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</si>
  <si>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a výplň jam a prohlubní v podloží  
- úprava, očištění, ochrana a zhutnění podloží  
- svahování, hutnění a uzavírání povrchů svahů  
- zřízení lavic na svazích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</si>
  <si>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16</t>
  </si>
  <si>
    <t>17120</t>
  </si>
  <si>
    <t>ULOŽENÍ SYPANINY DO NÁSYPŮ A NA SKLÁDKY BEZ ZHUTNĚNÍ</t>
  </si>
  <si>
    <t>zbylá nevhodná vykopaná zemina z deponie odvozena a uložena na trvalou skládku</t>
  </si>
  <si>
    <t>pol.č. 131737 171,690 - pol.č. 17411 59,840 - pol.č. 171103 79,794 =32,056 [A]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</si>
  <si>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</si>
  <si>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17</t>
  </si>
  <si>
    <t>17411</t>
  </si>
  <si>
    <t>ZÁSYP JAM A RÝH ZEMINOU SE ZHUTNĚNÍM</t>
  </si>
  <si>
    <t>zásyp základů a kolem opěr pod těsníci vrstvou dle 5.1 
mat. natěžen z deponie výkopů</t>
  </si>
  <si>
    <t>2,2*2,0*(6,3+7,3)=59,840 [A]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</si>
  <si>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</si>
  <si>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18</t>
  </si>
  <si>
    <t>18110</t>
  </si>
  <si>
    <t>ÚPRAVA PLÁNĚ SE ZHUTNĚNÍM V HORNINĚ TŘ. I</t>
  </si>
  <si>
    <t>M2</t>
  </si>
  <si>
    <t>přehutnění pláně pro konstrukci vozovky 
Edef,2=30MPa</t>
  </si>
  <si>
    <t>pol.č. 56333 82,5=82,500 [A]</t>
  </si>
  <si>
    <t>Položka zahrnuje: 
- úpravu pláně včetně vyrovnání výškových rozdílů. Míru zhutnění určuje projekt. 
Položka nezahrnuje: 
- x</t>
  </si>
  <si>
    <t>19</t>
  </si>
  <si>
    <t>18223</t>
  </si>
  <si>
    <t>ROZPROSTŘENÍ ORNICE VE SVAHU V TL DO 0,20M</t>
  </si>
  <si>
    <t>zpětné ohumusování tl. do 200 mm</t>
  </si>
  <si>
    <t>pol.č. 12110 98,850/0,15=659,000 [A]</t>
  </si>
  <si>
    <t>Položka zahrnuje:  
- nutné přemístění ornice z dočasných skládek vzdálených do 50m  
- rozprostření ornice v předepsané tloušťce ve svahu přes 1:5  
Položka nezahrnuje:  
- x</t>
  </si>
  <si>
    <t>Základy</t>
  </si>
  <si>
    <t>20</t>
  </si>
  <si>
    <t>21331</t>
  </si>
  <si>
    <t>DRENÁŽNÍ VRSTVY Z BETONU MEZEROVITÉHO (DRENÁŽNÍHO)</t>
  </si>
  <si>
    <t>obetonování drenáže za rubem opěr 
dle VL4 204.01 a detailu</t>
  </si>
  <si>
    <t>0,4*0,4*4,0*2=1,280 [A]</t>
  </si>
  <si>
    <t>Položka zahrnuje:  
- dodávku předepsaného materiálu pro drenážní vrstvu, včetně mimostaveništní a vnitrostaveništní dopravy  
- provedení drenážní vrstvy předepsaných rozměrů a předepsaného tvaru  
Položka nezahrnuje:  
- x</t>
  </si>
  <si>
    <t>21</t>
  </si>
  <si>
    <t>21452</t>
  </si>
  <si>
    <t>SANAČNÍ VRSTVY Z KAMENIVA DRCENÉHO</t>
  </si>
  <si>
    <t>sanace základové spáry, ŠP 0-63 
čerpání na základě souhlasu TDI, investora a projektanta a geotechnika</t>
  </si>
  <si>
    <t>3,1*4,1*0,5*2=12,710 [A]</t>
  </si>
  <si>
    <t>položka zahrnuje dodávku předepsaného kameniva, mimostaveništní a vnitrostaveništní dopravu a jeho uložení  
není-li v zadávací dokumentaci uvedeno jinak, jedná se o nakupovaný materiál</t>
  </si>
  <si>
    <t>22</t>
  </si>
  <si>
    <t>272325</t>
  </si>
  <si>
    <t>ZÁKLADY ZE ŽELEZOBETONU DO C30/37</t>
  </si>
  <si>
    <t>základy opěr 
C30/37 XC2,XF3,XA2 - Cl0,4-Dmax22-S4 (síranovzdorný cement SO4=680mg/l)</t>
  </si>
  <si>
    <t>opěry 1,5*2,5*0,8*2=6,000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</si>
  <si>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</t>
  </si>
  <si>
    <t>23</t>
  </si>
  <si>
    <t>272365</t>
  </si>
  <si>
    <t>VÝZTUŽ ZÁKLADŮ Z OCELI 10505, B500B</t>
  </si>
  <si>
    <t>T</t>
  </si>
  <si>
    <t>B500B</t>
  </si>
  <si>
    <t>150kg/m3 
6,0*0,15=0,900 [A]</t>
  </si>
  <si>
    <t>Položka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proudů.</t>
  </si>
  <si>
    <t>24</t>
  </si>
  <si>
    <t>28997C</t>
  </si>
  <si>
    <t>OPLÁŠTĚNÍ (ZPEVNĚNÍ) Z GEOTEXTILIE DO 300G/M2</t>
  </si>
  <si>
    <t>ochrana izolačních nátěrů proti zemní vlhkosti  
300g/m2, tl. min. 3mm, tažnost min. 70%</t>
  </si>
  <si>
    <t>opěry 2*(2,5*(2,3+2,6)+2*(1,5*0,8+0,8*1,5))=34,100 [A]</t>
  </si>
  <si>
    <t>Položka zahrnuje:  
- dodávku předepsané geotextilie  
- úpravu, očištění a ochranu podkladu  
- přichycení k podkladu, případně zatížení  
- úpravy spojů a zajištění okrajů  
- úpravy pro odvodnění  
- nutné přesahy  
- mimostaveništní a vnitrostaveništní dopravu</t>
  </si>
  <si>
    <t>25</t>
  </si>
  <si>
    <t>28997F</t>
  </si>
  <si>
    <t>OPLÁŠTĚNÍ (ZPEVNĚNÍ) Z GEOTEXTILIE DO 600G/M2</t>
  </si>
  <si>
    <t>ochrana izolace a plošná drenáž za rubem 
600g/m2, tl. min. 6mm po stlačení, tažnost min. 70%</t>
  </si>
  <si>
    <t>opěry 2*(0,8+2,5+0,8)*2,0=16,400 [A]</t>
  </si>
  <si>
    <t>26</t>
  </si>
  <si>
    <t>28999</t>
  </si>
  <si>
    <t>OPLÁŠTĚNÍ (ZPEVNĚNÍ) Z FÓLIE</t>
  </si>
  <si>
    <t>těsnící geomembrána za rubem opěr</t>
  </si>
  <si>
    <t>opěra 3,5*(6,3+7,3)=47,600 [A]</t>
  </si>
  <si>
    <t>Položka zahrnuje:  
- dodávku předepsané fólie  
- úpravu, očištění a ochranu podkladu  
- přichycení k podkladu, případně zatížení  
- úpravy spojů a zajištění okrajů  
- úpravy pro odvodnění  
- nutné přesahy  
- mimostaveništní a vnitrostaveništní dopravu</t>
  </si>
  <si>
    <t>Svislé konstrukce</t>
  </si>
  <si>
    <t>27</t>
  </si>
  <si>
    <t>333325</t>
  </si>
  <si>
    <t>MOSTNÍ OPĚRY A KŘÍDLA ZE ŽELEZOVÉHO BETONU DO C30/37</t>
  </si>
  <si>
    <t>opěry 
C30/37 XC2,XF3,XA2 - Cl0,4-Dmax22-S4 (síranovzdorný cement SO4=680mg/l)</t>
  </si>
  <si>
    <t>opěr 2*0,8*3,0*2,5=12,000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</si>
  <si>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</si>
  <si>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28</t>
  </si>
  <si>
    <t>333365</t>
  </si>
  <si>
    <t>VÝZTUŽ MOSTNÍCH OPĚR A KŘÍDEL Z OCELI 10505, B500B</t>
  </si>
  <si>
    <t>180kg/m2 
12,0*0,18=2,160 [A]</t>
  </si>
  <si>
    <t>Vodorovné konstrukce</t>
  </si>
  <si>
    <t>29</t>
  </si>
  <si>
    <t>421951</t>
  </si>
  <si>
    <t>MOSTOVKY A PODLAHY ZE DŘEVA TRVALÉ</t>
  </si>
  <si>
    <t>dubová konstrukce mostovky 
D24, impregnovaný hranol 100x100 vč. spojovacího mat. a konstrukční vruty M8</t>
  </si>
  <si>
    <t>podélník 3*0,1*0,1*8,9=0,267 [A] 
mostiny 86*0,1*0,1*2,2=1,892 [B] 
madlo 2*0,1*0,1*9,3=0,186 [C] 
Celkem: A+B+C=2,345 [D]</t>
  </si>
  <si>
    <t>Položka zahrnuje:  
- dílenskou dokumentaci, včetně technologického předpisu spojování,  
- dodání  materiálu  v požadované kvalitě a výroba konstrukce (včetně  pomůcek,  přípravků a prostředků pro výrobu) bez ohledu na náročnost a její hmotnost,  
- dodání spojovacího materiálu,  
- zřízení  montážních  a  dilatačních  spojů,  spar, včetně potřebných úprav, vložek, opracování, očištění a ošetření,  
- podpěr. konstr. a lešení všech druhů pro montáž konstrukcí i doplňkových, včetně požadovaných otvorů, ochranných a bezpečnostních opatření a základů pro tyto konstrukce a lešení,  
- montáž konstrukce na staveništi, včetně montážních prostředků a pomůcek a zednických výpomocí,                                
- výplň, těsnění a tmelení spar a spojů,  
- všechny druhy ocelového kotvení,  
- dílenskou přejímku a montážní prohlídku, včetně požadovaných dokladů,  
- zřízení kotevních otvorů nebo jam, nejsou-li částí jiné konstrukce,  
- osazení kotvení nebo přímo částí konstrukce do podpůrné konstrukce nebo do zeminy,  
- výplň kotevních otvorů  (příp.  podlití  patních  desek) maltou,  betonem  nebo  jinou speciální hmotou, vyplnění jam zeminou,  
- veškeré úpravy dřeva pro zlepšení jeho užitných vlastností (impregnace, zpevňování a pod.),  
- zvláštní spojovací prostředky, rozebíratelnost konstrukce,  
Položka nezahrnuje:  
- x</t>
  </si>
  <si>
    <t>30</t>
  </si>
  <si>
    <t>42417A</t>
  </si>
  <si>
    <t>MOSTNÍ NOSNÍKY Z OCELI S 235</t>
  </si>
  <si>
    <t>OK lávky vč. PKO  prostředí C4, (VV) nad 25 let.. viz Dispoziční výkres a TZ 
komplet vč. dopravy a osazení na opěry</t>
  </si>
  <si>
    <t>ocelová konstrukce lávky 
dle Dispozičního výkresu 1,779=1,779 [A]</t>
  </si>
  <si>
    <t>- dílenská dokumentace, včetně technologického předpisu spojování,  
- dodání  materiálu  v požadované kvalitě a výroba konstrukce (včetně  pomůcek,  přípravků a prostředků pro výrobu) bez ohledu na náročnost a její hmotnost,  
- dodání spojovacího materiálu,  
- zřízení  montážních  a  dilatačních  spojů,  spar, včetně potřebných úprav, vložek, opracování, očištění a ošetření,  
- podpěr. konstr. a lešení všech druhů pro montáž konstrukcí i doplňkových, včetně požadovaných otvorů, ochranných a bezpečnostních opatření a základů pro tyto konstrukce a lešení,  
- montáž konstrukce na staveništi, včetně montážních prostředků a pomůcek a zednických výpomocí,                                
- výplň, těsnění a tmelení spar a spojů,  
- všechny druhy ocelového kotvení,  
- dílenskou přejímku a montážní prohlídku, včetně požadovaných dokladů,  
- zřízení kotevních otvorů nebo jam, nejsou-li částí jiné konstrukce,  
- osazení kotvení nebo přímo částí konstrukce do podpůrné konstrukce nebo do zeminy,  
- výplň kotevních otvorů  (příp.  podlití  patních  desek) maltou,  betonem  nebo  jinou speciální hmotou, vyplnění jam zeminou,  
- veškeré druhy protikorozní ochrany a nátěry konstrukcí,  
- zvláštní spojovací prostředky, rozebíratelnost konstrukce,  
- ochranná opatření před účinky bludných proudů  
- ochranu před přepětím.</t>
  </si>
  <si>
    <t>31</t>
  </si>
  <si>
    <t>42838</t>
  </si>
  <si>
    <t>KLOUB ZE ŽELEZOBETONU VČET VÝZTUŽE</t>
  </si>
  <si>
    <t>M</t>
  </si>
  <si>
    <t>oboustranné těsnění, vložka z XPS 
viz detail</t>
  </si>
  <si>
    <t>2,5*2=5,000 [A]</t>
  </si>
  <si>
    <t>Položka kloub ze železobetonu zahrnuje pouze zhotovení kloubu (zřízení a odstranění vložky pro pérové a vrubové klouby a pod.), beton a výztuž musí být zahrnuta v příslušných konstrukčních částech. Beton a výztuž samostatného kloubu (např. kyvné sloupečky) se zařazují jako vodorovná konstrukce.</t>
  </si>
  <si>
    <t>32</t>
  </si>
  <si>
    <t>451312</t>
  </si>
  <si>
    <t>PODKLADNÍ A VÝPLŇOVÉ VRSTVY Z PROSTÉHO BETONU C12/15</t>
  </si>
  <si>
    <t>podkladní beton 
C12/15-X0</t>
  </si>
  <si>
    <t>pod základy opěr 2,9*1,9*0,15*2=1,653 [A] 
pod drenáží 0,3*1,2*2,5*2=1,800 [B] 
Celkem: A+B=3,453 [C]</t>
  </si>
  <si>
    <t>33</t>
  </si>
  <si>
    <t>451523</t>
  </si>
  <si>
    <t>VÝPLŇ VRSTVY Z KAMENIVA DRCENÉHO, INDEX ZHUTNĚNÍ ID DO 0,9</t>
  </si>
  <si>
    <t>zásyp přechodové oblasti lávky, přechodový klín dle 5.5</t>
  </si>
  <si>
    <t>nad těsnící vrstvou 
OP1 3,9*1,3*6,3=31,941 [A] 
OP2 4,2*1,3*7,3=39,858 [B] 
Celkem: A+B=71,799 [C]</t>
  </si>
  <si>
    <t>34</t>
  </si>
  <si>
    <t>45157</t>
  </si>
  <si>
    <t>PODKLADNÍ A VÝPLŇOVÉ VRSTVY Z KAMENIVA TĚŽENÉHO</t>
  </si>
  <si>
    <t>ochrana těsnící fólie  
2x 150 mm štěrkopísku 0-8</t>
  </si>
  <si>
    <t>pol.č. 28999 47,6*2*0,15=14,280 [A]</t>
  </si>
  <si>
    <t>35</t>
  </si>
  <si>
    <t>46251</t>
  </si>
  <si>
    <t>ZÁHOZ Z LOMOVÉHO KAMENE</t>
  </si>
  <si>
    <t>zához břehů pod mostem  
hm. kamene 80-200, jednotlivě pro patku max. 400 kg</t>
  </si>
  <si>
    <t>břehy 2*(4,0*3,5*0,5)=14,000 [A] 
patka 2*0,8*0,5*3,5=2,800 [B] 
Celkem: A+B=16,800 [C]</t>
  </si>
  <si>
    <t>Položka zahrnuje:  
- dodávku a zához lomového kamene předepsané frakce  
-  včetně mimostaveništní a vnitrostaveništní dopravy  
- není-li v zadávací dokumentaci uvedeno jinak, jedná se o nakupovaný materiál  
Položka nezahrnuje:  
- x</t>
  </si>
  <si>
    <t>Komunikace</t>
  </si>
  <si>
    <t>36</t>
  </si>
  <si>
    <t>56313</t>
  </si>
  <si>
    <t>VOZOVKOVÉ VRSTVY Z MECHANICKY ZPEVNĚNÉHO KAMENIVA TL. DO 150MM</t>
  </si>
  <si>
    <t>MZK 
Edef,2=100MPa</t>
  </si>
  <si>
    <t>mezi obrubami 
před OP1 3,0*15,0=45,000 [A] 
OP2 2,5*10,0=25,000 [B] 
Celkem: A+B=70,000 [C]</t>
  </si>
  <si>
    <t>Položka zahrnuje:  
- dodání kameniva předepsané kvality a zrnitosti  
- rozprostření a zhutnění vrstvy v předepsané tloušťce  
- zřízení vrstvy bez rozlišení šířky, pokládání vrstvy po etapách  
Položka nezahrnuje:  
- postřiky, nátěry</t>
  </si>
  <si>
    <t>37</t>
  </si>
  <si>
    <t>56333</t>
  </si>
  <si>
    <t>VOZOVKOVÉ VRSTVY ZE ŠTĚRKODRTI TL. DO 150MM</t>
  </si>
  <si>
    <t>ŠDa 0-32 
Edef,2=50MPa</t>
  </si>
  <si>
    <t>před OP1 3,5*15,0=52,500 [A] 
OP2 3,0*10,0=30,000 [B] 
Celkem: A+B=82,500 [C]</t>
  </si>
  <si>
    <t>Položka zahrnuje: 
- dodání kameniva předepsané kvality a zrnitosti 
- rozprostření a zhutnění vrstvy v předepsané tloušťce 
- zřízení vrstvy bez rozlišení šířky, pokládání vrstvy po etapách 
Položka nezahrnuje: 
- postřiky, nátěry</t>
  </si>
  <si>
    <t>38</t>
  </si>
  <si>
    <t>56341</t>
  </si>
  <si>
    <t>VOZOVKOVÉ VRSTVY ZE ŠTĚRKOPÍSKU TL. DO 50MM</t>
  </si>
  <si>
    <t>kryt z mlatové vrstvy tl. 50 mm 
dle EN 13242:2002+A1:2007. Jde o kamenivo frakce 0/4, zrnitost Gf85, GTf20 s obsahem a kvalitou jemných částic f12, SE30</t>
  </si>
  <si>
    <t>Přidružená stavební výroba</t>
  </si>
  <si>
    <t>39</t>
  </si>
  <si>
    <t>711132</t>
  </si>
  <si>
    <t>IZOLACE BĚŽNÝCH KONSTRUKCÍ PROTI VOLNĚ STÉKAJÍCÍ VODĚ ASFALTOVÝMI PÁSY</t>
  </si>
  <si>
    <t>rub nad drenáží, vč. detailu těsnění spáry</t>
  </si>
  <si>
    <t>Položka zahrnuje:  
- dodání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Položka nezahrnuje:  
- ochranné vrstvy, např. geotextilii</t>
  </si>
  <si>
    <t>Potrubí</t>
  </si>
  <si>
    <t>40</t>
  </si>
  <si>
    <t>875332</t>
  </si>
  <si>
    <t>POTRUBÍ DREN Z TRUB PLAST DN DO 150MM DĚROVANÝCH</t>
  </si>
  <si>
    <t>drenáž za rubem  
DN150, Sn8</t>
  </si>
  <si>
    <t>4,0*2=8,000 [A]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</si>
  <si>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</t>
  </si>
  <si>
    <t>41</t>
  </si>
  <si>
    <t>87914</t>
  </si>
  <si>
    <t>POTRUBÍ ODPADNÍ MOSTNÍCH OBJEKTŮ Z PLAST TRUB DN DO 200 MM</t>
  </si>
  <si>
    <t>vyústka drenáží ve svahu 
PP DN200</t>
  </si>
  <si>
    <t>1,0*2=2,000 [A]</t>
  </si>
  <si>
    <t>- výrobní dokumentaci (včetně technologického předpisu)  
- dodání veškerého instalačního a  pomocného  materiálu  (trouby,  trubky,  armatury,  tvarové  kusy,  spojovací a těsnící materiál a pod.), podpěrných, závěsných, upevňovacích prvků, včetně potřebných úprav  
- zednické výpomoci, jako je vysekávání kapes a rýh, jejich vyplnění a začištění  
- úprava podkladu a osazení podpěr, osazení a očištění podkladu a podpěr  
- zřízení plně funkční instalace, kompletní soustavy, podle příslušného technologického předpisu  
- zřízení instalace i jednotlivých částí po etapách, včetně pracovních spar a spojů  
- úprava a příprava prostupů, okolí podpěr, zaústění a napojení a upevnění odpadních výustek  
- ochrana potrubí nátěrem, včetně úpravy povrchu, případně izolací  
- úprava, očištění a ošetření prostoru kolem instalace  
- provedení požadovaných zkoušek vodotěsnosti</t>
  </si>
  <si>
    <t>42</t>
  </si>
  <si>
    <t>89536</t>
  </si>
  <si>
    <t>DRENÁŽNÍ VÝUSŤ Z PROST BETONU</t>
  </si>
  <si>
    <t>obetonování vyústění drenáže 0,5*0,5*0,8 m 
zkosené čelo v záhozu</t>
  </si>
  <si>
    <t>Položka zahrnuje:  
- dodání čerstvého betonu (betonové směsi) požadované kvality, jeho uložení do požadovaného tvaru, ošetření a ochranu betonu,  
- bednění požadovaných konstr. (i ztracené) s úpravou dle požadované kvality povrchu betonu, včetně odbedňovacích a odskružovacích prostředků,  
- zřízení všech požadovaných otvorů, kapes, výklenků, prostupů, dutin, drážek a pod., vč. ztížení práce a úprav kolem nich,  
- úpravy povrchu pro položení požadované izolace, povlaků a nátěrů, případně vyspravení,  
- nátěry zabraňující soudržnost betonu a bednění,  
- opatření povrchů betonu izolací proti zemní vlhkosti v částech, kde přijdou do styku se zeminou nebo kamenivem  
Položka nezahrnuje:  
- x</t>
  </si>
  <si>
    <t>Ostatní konstrukce a práce</t>
  </si>
  <si>
    <t>43</t>
  </si>
  <si>
    <t>9112B1</t>
  </si>
  <si>
    <t>ZÁBRADLÍ MOSTNÍ SE SVISLOU VÝPLNÍ - DODÁVKA A MONTÁŽ</t>
  </si>
  <si>
    <t>výplňové díly mostního zábradlí, komplet vč. PKO prostředí C4, (V) 20 let.</t>
  </si>
  <si>
    <t>lávka 9,3*2=18,600 [A]</t>
  </si>
  <si>
    <t>položka zahrnuje:  
dodání zábradlí včetně předepsané povrchové úpravy  
kotvení sloupků, t.j. kotevní desky, šrouby z nerez oceli, vrty a zálivku, pokud zadávací dokumentace nestanoví jinak  
případné nivelační hmoty pod kotevní desky</t>
  </si>
  <si>
    <t>44</t>
  </si>
  <si>
    <t>916A1</t>
  </si>
  <si>
    <t>PARKOVACÍ SLOUPKY A ZÁBRANY KOVOVÉ</t>
  </si>
  <si>
    <t>zábrana Z2 v. 0,9 m na začátku a konci lávky 
bet, patka</t>
  </si>
  <si>
    <t>Položka zahrnuje:  
- dodání zařízení v předepsaném provedení včetně jeho osazení  
Položka nezahrnuje:  
- x</t>
  </si>
  <si>
    <t>45</t>
  </si>
  <si>
    <t>91710</t>
  </si>
  <si>
    <t>OBRUBY Z BETONOVÝCH PALISÁD</t>
  </si>
  <si>
    <t>kruhový průřez, v. 1,5 m 
do bet. patky  C20/25n-XF3 do poloviny výšky</t>
  </si>
  <si>
    <t>3,14*0,075*0,075*(1,5*2*(2,0+3,0))=0,265 [A]</t>
  </si>
  <si>
    <t>Položka zahrnuje:  
- dodání a pokládku betonových palisád o rozměrech předepsaných zadávací dokumentací  
- betonové lože i boční betonovou opěrku  
Položka nezahrnuje:  
- x</t>
  </si>
  <si>
    <t>46</t>
  </si>
  <si>
    <t>917223</t>
  </si>
  <si>
    <t>SILNIČNÍ A CHODNÍKOVÉ OBRUBY Z BETONOVÝCH OBRUBNÍKŮ ŠÍŘ 100MM</t>
  </si>
  <si>
    <t>Chodníkový obrubník 100/250 mm 
do bet. lože C20/25n-XF3</t>
  </si>
  <si>
    <t>lemování rampy 15,0*2+10,0*2=50,000 [A] 
závěrná zídka 2,5*2=5,000 [B] 
Celkem: A+B=55,000 [C]</t>
  </si>
  <si>
    <t>Položka zahrnuje: 
- dodání a pokládku betonových obrubníků o rozměrech předepsaných zadávací dokumentací 
- betonové lože i boční betonovou opěrku 
Položka nezahrnuje: 
- x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</si>
</sst>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0+C10</f>
      </c>
      <c s="1"/>
      <c s="1"/>
    </row>
    <row r="7" spans="1:5" ht="12.75" customHeight="1">
      <c r="A7" s="1"/>
      <c s="4" t="s">
        <v>5</v>
      </c>
      <c s="7">
        <f>0+E10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Lávka!I3</f>
      </c>
      <c s="21">
        <f>Lávka!O2</f>
      </c>
      <c s="21">
        <f>C10+D10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0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0+O8+O53+O86+O115+O124+O153+O166+O171+O184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41">
        <f>0+I8+I53+I86+I115+I124+I153+I166+I171+I184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0+I9+I13+I17+I21+I25+I29+I33+I37+I41+I45+I49</f>
      </c>
      <c>
        <f>0+O9+O13+O17+O21+O25+O29+O33+O37+O41+O45+O49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44.766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12.75">
      <c r="A10" s="34" t="s">
        <v>50</v>
      </c>
      <c r="E10" s="35" t="s">
        <v>51</v>
      </c>
    </row>
    <row r="11" spans="1:5" ht="38.25">
      <c r="A11" s="36" t="s">
        <v>52</v>
      </c>
      <c r="E11" s="37" t="s">
        <v>53</v>
      </c>
    </row>
    <row r="12" spans="1:5" ht="25.5">
      <c r="A12" t="s">
        <v>54</v>
      </c>
      <c r="E12" s="35" t="s">
        <v>55</v>
      </c>
    </row>
    <row r="13" spans="1:16" ht="12.75">
      <c r="A13" s="25" t="s">
        <v>45</v>
      </c>
      <c s="29" t="s">
        <v>23</v>
      </c>
      <c s="29" t="s">
        <v>56</v>
      </c>
      <c s="25" t="s">
        <v>47</v>
      </c>
      <c s="30" t="s">
        <v>57</v>
      </c>
      <c s="31" t="s">
        <v>58</v>
      </c>
      <c s="32">
        <v>1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51">
      <c r="A14" s="34" t="s">
        <v>50</v>
      </c>
      <c r="E14" s="35" t="s">
        <v>59</v>
      </c>
    </row>
    <row r="15" spans="1:5" ht="38.25">
      <c r="A15" s="36" t="s">
        <v>52</v>
      </c>
      <c r="E15" s="37" t="s">
        <v>60</v>
      </c>
    </row>
    <row r="16" spans="1:5" ht="12.75">
      <c r="A16" t="s">
        <v>54</v>
      </c>
      <c r="E16" s="35" t="s">
        <v>61</v>
      </c>
    </row>
    <row r="17" spans="1:16" ht="12.75">
      <c r="A17" s="25" t="s">
        <v>45</v>
      </c>
      <c s="29" t="s">
        <v>22</v>
      </c>
      <c s="29" t="s">
        <v>62</v>
      </c>
      <c s="25" t="s">
        <v>47</v>
      </c>
      <c s="30" t="s">
        <v>63</v>
      </c>
      <c s="31" t="s">
        <v>58</v>
      </c>
      <c s="32">
        <v>1</v>
      </c>
      <c s="33">
        <v>0</v>
      </c>
      <c s="33">
        <f>ROUND(ROUND(H17,2)*ROUND(G17,3),2)</f>
      </c>
      <c r="O17">
        <f>(I17*21)/100</f>
      </c>
      <c t="s">
        <v>23</v>
      </c>
    </row>
    <row r="18" spans="1:5" ht="76.5">
      <c r="A18" s="34" t="s">
        <v>50</v>
      </c>
      <c r="E18" s="35" t="s">
        <v>64</v>
      </c>
    </row>
    <row r="19" spans="1:5" ht="12.75">
      <c r="A19" s="36" t="s">
        <v>52</v>
      </c>
      <c r="E19" s="37" t="s">
        <v>65</v>
      </c>
    </row>
    <row r="20" spans="1:5" ht="12.75">
      <c r="A20" t="s">
        <v>54</v>
      </c>
      <c r="E20" s="35" t="s">
        <v>66</v>
      </c>
    </row>
    <row r="21" spans="1:16" ht="12.75">
      <c r="A21" s="25" t="s">
        <v>45</v>
      </c>
      <c s="29" t="s">
        <v>33</v>
      </c>
      <c s="29" t="s">
        <v>67</v>
      </c>
      <c s="25" t="s">
        <v>47</v>
      </c>
      <c s="30" t="s">
        <v>68</v>
      </c>
      <c s="31" t="s">
        <v>69</v>
      </c>
      <c s="32">
        <v>1</v>
      </c>
      <c s="33">
        <v>0</v>
      </c>
      <c s="33">
        <f>ROUND(ROUND(H21,2)*ROUND(G21,3),2)</f>
      </c>
      <c r="O21">
        <f>(I21*21)/100</f>
      </c>
      <c t="s">
        <v>23</v>
      </c>
    </row>
    <row r="22" spans="1:5" ht="12.75">
      <c r="A22" s="34" t="s">
        <v>50</v>
      </c>
      <c r="E22" s="35" t="s">
        <v>70</v>
      </c>
    </row>
    <row r="23" spans="1:5" ht="12.75">
      <c r="A23" s="36" t="s">
        <v>52</v>
      </c>
      <c r="E23" s="37" t="s">
        <v>47</v>
      </c>
    </row>
    <row r="24" spans="1:5" ht="12.75">
      <c r="A24" t="s">
        <v>54</v>
      </c>
      <c r="E24" s="35" t="s">
        <v>66</v>
      </c>
    </row>
    <row r="25" spans="1:16" ht="12.75">
      <c r="A25" s="25" t="s">
        <v>45</v>
      </c>
      <c s="29" t="s">
        <v>35</v>
      </c>
      <c s="29" t="s">
        <v>71</v>
      </c>
      <c s="25" t="s">
        <v>47</v>
      </c>
      <c s="30" t="s">
        <v>72</v>
      </c>
      <c s="31" t="s">
        <v>73</v>
      </c>
      <c s="32">
        <v>1</v>
      </c>
      <c s="33">
        <v>0</v>
      </c>
      <c s="33">
        <f>ROUND(ROUND(H25,2)*ROUND(G25,3),2)</f>
      </c>
      <c r="O25">
        <f>(I25*21)/100</f>
      </c>
      <c t="s">
        <v>23</v>
      </c>
    </row>
    <row r="26" spans="1:5" ht="12.75">
      <c r="A26" s="34" t="s">
        <v>50</v>
      </c>
      <c r="E26" s="35" t="s">
        <v>74</v>
      </c>
    </row>
    <row r="27" spans="1:5" ht="12.75">
      <c r="A27" s="36" t="s">
        <v>52</v>
      </c>
      <c r="E27" s="37" t="s">
        <v>47</v>
      </c>
    </row>
    <row r="28" spans="1:5" ht="12.75">
      <c r="A28" t="s">
        <v>54</v>
      </c>
      <c r="E28" s="35" t="s">
        <v>66</v>
      </c>
    </row>
    <row r="29" spans="1:16" ht="12.75">
      <c r="A29" s="25" t="s">
        <v>45</v>
      </c>
      <c s="29" t="s">
        <v>37</v>
      </c>
      <c s="29" t="s">
        <v>75</v>
      </c>
      <c s="25" t="s">
        <v>47</v>
      </c>
      <c s="30" t="s">
        <v>76</v>
      </c>
      <c s="31" t="s">
        <v>58</v>
      </c>
      <c s="32">
        <v>1</v>
      </c>
      <c s="33">
        <v>0</v>
      </c>
      <c s="33">
        <f>ROUND(ROUND(H29,2)*ROUND(G29,3),2)</f>
      </c>
      <c r="O29">
        <f>(I29*21)/100</f>
      </c>
      <c t="s">
        <v>23</v>
      </c>
    </row>
    <row r="30" spans="1:5" ht="12.75">
      <c r="A30" s="34" t="s">
        <v>50</v>
      </c>
      <c r="E30" s="35" t="s">
        <v>77</v>
      </c>
    </row>
    <row r="31" spans="1:5" ht="12.75">
      <c r="A31" s="36" t="s">
        <v>52</v>
      </c>
      <c r="E31" s="37" t="s">
        <v>47</v>
      </c>
    </row>
    <row r="32" spans="1:5" ht="12.75">
      <c r="A32" t="s">
        <v>54</v>
      </c>
      <c r="E32" s="35" t="s">
        <v>66</v>
      </c>
    </row>
    <row r="33" spans="1:16" ht="12.75">
      <c r="A33" s="25" t="s">
        <v>45</v>
      </c>
      <c s="29" t="s">
        <v>78</v>
      </c>
      <c s="29" t="s">
        <v>79</v>
      </c>
      <c s="25" t="s">
        <v>47</v>
      </c>
      <c s="30" t="s">
        <v>80</v>
      </c>
      <c s="31" t="s">
        <v>69</v>
      </c>
      <c s="32">
        <v>1</v>
      </c>
      <c s="33">
        <v>0</v>
      </c>
      <c s="33">
        <f>ROUND(ROUND(H33,2)*ROUND(G33,3),2)</f>
      </c>
      <c r="O33">
        <f>(I33*21)/100</f>
      </c>
      <c t="s">
        <v>23</v>
      </c>
    </row>
    <row r="34" spans="1:5" ht="12.75">
      <c r="A34" s="34" t="s">
        <v>50</v>
      </c>
      <c r="E34" s="35" t="s">
        <v>77</v>
      </c>
    </row>
    <row r="35" spans="1:5" ht="12.75">
      <c r="A35" s="36" t="s">
        <v>52</v>
      </c>
      <c r="E35" s="37" t="s">
        <v>65</v>
      </c>
    </row>
    <row r="36" spans="1:5" ht="12.75">
      <c r="A36" t="s">
        <v>54</v>
      </c>
      <c r="E36" s="35" t="s">
        <v>66</v>
      </c>
    </row>
    <row r="37" spans="1:16" ht="12.75">
      <c r="A37" s="25" t="s">
        <v>45</v>
      </c>
      <c s="29" t="s">
        <v>81</v>
      </c>
      <c s="29" t="s">
        <v>82</v>
      </c>
      <c s="25" t="s">
        <v>47</v>
      </c>
      <c s="30" t="s">
        <v>83</v>
      </c>
      <c s="31" t="s">
        <v>73</v>
      </c>
      <c s="32">
        <v>1</v>
      </c>
      <c s="33">
        <v>0</v>
      </c>
      <c s="33">
        <f>ROUND(ROUND(H37,2)*ROUND(G37,3),2)</f>
      </c>
      <c r="O37">
        <f>(I37*21)/100</f>
      </c>
      <c t="s">
        <v>23</v>
      </c>
    </row>
    <row r="38" spans="1:5" ht="12.75">
      <c r="A38" s="34" t="s">
        <v>50</v>
      </c>
      <c r="E38" s="35" t="s">
        <v>84</v>
      </c>
    </row>
    <row r="39" spans="1:5" ht="12.75">
      <c r="A39" s="36" t="s">
        <v>52</v>
      </c>
      <c r="E39" s="37" t="s">
        <v>47</v>
      </c>
    </row>
    <row r="40" spans="1:5" ht="51">
      <c r="A40" t="s">
        <v>54</v>
      </c>
      <c r="E40" s="35" t="s">
        <v>85</v>
      </c>
    </row>
    <row r="41" spans="1:16" ht="12.75">
      <c r="A41" s="25" t="s">
        <v>45</v>
      </c>
      <c s="29" t="s">
        <v>40</v>
      </c>
      <c s="29" t="s">
        <v>86</v>
      </c>
      <c s="25" t="s">
        <v>47</v>
      </c>
      <c s="30" t="s">
        <v>87</v>
      </c>
      <c s="31" t="s">
        <v>88</v>
      </c>
      <c s="32">
        <v>1</v>
      </c>
      <c s="33">
        <v>0</v>
      </c>
      <c s="33">
        <f>ROUND(ROUND(H41,2)*ROUND(G41,3),2)</f>
      </c>
      <c r="O41">
        <f>(I41*21)/100</f>
      </c>
      <c t="s">
        <v>23</v>
      </c>
    </row>
    <row r="42" spans="1:5" ht="12.75">
      <c r="A42" s="34" t="s">
        <v>50</v>
      </c>
      <c r="E42" s="35" t="s">
        <v>89</v>
      </c>
    </row>
    <row r="43" spans="1:5" ht="12.75">
      <c r="A43" s="36" t="s">
        <v>52</v>
      </c>
      <c r="E43" s="37" t="s">
        <v>47</v>
      </c>
    </row>
    <row r="44" spans="1:5" ht="12.75">
      <c r="A44" t="s">
        <v>54</v>
      </c>
      <c r="E44" s="35" t="s">
        <v>90</v>
      </c>
    </row>
    <row r="45" spans="1:16" ht="12.75">
      <c r="A45" s="25" t="s">
        <v>45</v>
      </c>
      <c s="29" t="s">
        <v>42</v>
      </c>
      <c s="29" t="s">
        <v>91</v>
      </c>
      <c s="25" t="s">
        <v>47</v>
      </c>
      <c s="30" t="s">
        <v>92</v>
      </c>
      <c s="31" t="s">
        <v>88</v>
      </c>
      <c s="32">
        <v>1</v>
      </c>
      <c s="33">
        <v>0</v>
      </c>
      <c s="33">
        <f>ROUND(ROUND(H45,2)*ROUND(G45,3),2)</f>
      </c>
      <c r="O45">
        <f>(I45*21)/100</f>
      </c>
      <c t="s">
        <v>23</v>
      </c>
    </row>
    <row r="46" spans="1:5" ht="25.5">
      <c r="A46" s="34" t="s">
        <v>50</v>
      </c>
      <c r="E46" s="35" t="s">
        <v>93</v>
      </c>
    </row>
    <row r="47" spans="1:5" ht="12.75">
      <c r="A47" s="36" t="s">
        <v>52</v>
      </c>
      <c r="E47" s="37" t="s">
        <v>65</v>
      </c>
    </row>
    <row r="48" spans="1:5" ht="12.75">
      <c r="A48" t="s">
        <v>54</v>
      </c>
      <c r="E48" s="35" t="s">
        <v>66</v>
      </c>
    </row>
    <row r="49" spans="1:16" ht="12.75">
      <c r="A49" s="25" t="s">
        <v>45</v>
      </c>
      <c s="29" t="s">
        <v>94</v>
      </c>
      <c s="29" t="s">
        <v>95</v>
      </c>
      <c s="25" t="s">
        <v>47</v>
      </c>
      <c s="30" t="s">
        <v>96</v>
      </c>
      <c s="31" t="s">
        <v>69</v>
      </c>
      <c s="32">
        <v>1</v>
      </c>
      <c s="33">
        <v>0</v>
      </c>
      <c s="33">
        <f>ROUND(ROUND(H49,2)*ROUND(G49,3),2)</f>
      </c>
      <c r="O49">
        <f>(I49*21)/100</f>
      </c>
      <c t="s">
        <v>23</v>
      </c>
    </row>
    <row r="50" spans="1:5" ht="63.75">
      <c r="A50" s="34" t="s">
        <v>50</v>
      </c>
      <c r="E50" s="35" t="s">
        <v>97</v>
      </c>
    </row>
    <row r="51" spans="1:5" ht="12.75">
      <c r="A51" s="36" t="s">
        <v>52</v>
      </c>
      <c r="E51" s="37" t="s">
        <v>65</v>
      </c>
    </row>
    <row r="52" spans="1:5" ht="25.5">
      <c r="A52" t="s">
        <v>54</v>
      </c>
      <c r="E52" s="35" t="s">
        <v>98</v>
      </c>
    </row>
    <row r="53" spans="1:18" ht="12.75" customHeight="1">
      <c r="A53" s="6" t="s">
        <v>43</v>
      </c>
      <c s="6"/>
      <c s="39" t="s">
        <v>29</v>
      </c>
      <c s="6"/>
      <c s="27" t="s">
        <v>99</v>
      </c>
      <c s="6"/>
      <c s="6"/>
      <c s="6"/>
      <c s="40">
        <f>0+Q53</f>
      </c>
      <c r="O53">
        <f>0+R53</f>
      </c>
      <c r="Q53">
        <f>0+I54+I58+I62+I66+I70+I74+I78+I82</f>
      </c>
      <c>
        <f>0+O54+O58+O62+O66+O70+O74+O78+O82</f>
      </c>
    </row>
    <row r="54" spans="1:16" ht="12.75">
      <c r="A54" s="25" t="s">
        <v>45</v>
      </c>
      <c s="29" t="s">
        <v>100</v>
      </c>
      <c s="29" t="s">
        <v>101</v>
      </c>
      <c s="25" t="s">
        <v>47</v>
      </c>
      <c s="30" t="s">
        <v>102</v>
      </c>
      <c s="31" t="s">
        <v>49</v>
      </c>
      <c s="32">
        <v>98.85</v>
      </c>
      <c s="33">
        <v>0</v>
      </c>
      <c s="33">
        <f>ROUND(ROUND(H54,2)*ROUND(G54,3),2)</f>
      </c>
      <c r="O54">
        <f>(I54*21)/100</f>
      </c>
      <c t="s">
        <v>23</v>
      </c>
    </row>
    <row r="55" spans="1:5" ht="12.75">
      <c r="A55" s="34" t="s">
        <v>50</v>
      </c>
      <c r="E55" s="35" t="s">
        <v>103</v>
      </c>
    </row>
    <row r="56" spans="1:5" ht="51">
      <c r="A56" s="36" t="s">
        <v>52</v>
      </c>
      <c r="E56" s="37" t="s">
        <v>104</v>
      </c>
    </row>
    <row r="57" spans="1:5" ht="63.75">
      <c r="A57" t="s">
        <v>54</v>
      </c>
      <c r="E57" s="35" t="s">
        <v>105</v>
      </c>
    </row>
    <row r="58" spans="1:16" ht="12.75">
      <c r="A58" s="25" t="s">
        <v>45</v>
      </c>
      <c s="29" t="s">
        <v>106</v>
      </c>
      <c s="29" t="s">
        <v>107</v>
      </c>
      <c s="25" t="s">
        <v>47</v>
      </c>
      <c s="30" t="s">
        <v>108</v>
      </c>
      <c s="31" t="s">
        <v>49</v>
      </c>
      <c s="32">
        <v>12.71</v>
      </c>
      <c s="33">
        <v>0</v>
      </c>
      <c s="33">
        <f>ROUND(ROUND(H58,2)*ROUND(G58,3),2)</f>
      </c>
      <c r="O58">
        <f>(I58*21)/100</f>
      </c>
      <c t="s">
        <v>23</v>
      </c>
    </row>
    <row r="59" spans="1:5" ht="25.5">
      <c r="A59" s="34" t="s">
        <v>50</v>
      </c>
      <c r="E59" s="35" t="s">
        <v>109</v>
      </c>
    </row>
    <row r="60" spans="1:5" ht="12.75">
      <c r="A60" s="36" t="s">
        <v>52</v>
      </c>
      <c r="E60" s="37" t="s">
        <v>110</v>
      </c>
    </row>
    <row r="61" spans="1:5" ht="369.75">
      <c r="A61" t="s">
        <v>54</v>
      </c>
      <c r="E61" s="35" t="s">
        <v>111</v>
      </c>
    </row>
    <row r="62" spans="1:16" ht="12.75">
      <c r="A62" s="25" t="s">
        <v>45</v>
      </c>
      <c s="29" t="s">
        <v>112</v>
      </c>
      <c s="29" t="s">
        <v>113</v>
      </c>
      <c s="25" t="s">
        <v>47</v>
      </c>
      <c s="30" t="s">
        <v>114</v>
      </c>
      <c s="31" t="s">
        <v>49</v>
      </c>
      <c s="32">
        <v>171.69</v>
      </c>
      <c s="33">
        <v>0</v>
      </c>
      <c s="33">
        <f>ROUND(ROUND(H62,2)*ROUND(G62,3),2)</f>
      </c>
      <c r="O62">
        <f>(I62*21)/100</f>
      </c>
      <c t="s">
        <v>23</v>
      </c>
    </row>
    <row r="63" spans="1:5" ht="38.25">
      <c r="A63" s="34" t="s">
        <v>50</v>
      </c>
      <c r="E63" s="35" t="s">
        <v>115</v>
      </c>
    </row>
    <row r="64" spans="1:5" ht="38.25">
      <c r="A64" s="36" t="s">
        <v>52</v>
      </c>
      <c r="E64" s="37" t="s">
        <v>116</v>
      </c>
    </row>
    <row r="65" spans="1:5" ht="318.75">
      <c r="A65" t="s">
        <v>54</v>
      </c>
      <c r="E65" s="35" t="s">
        <v>117</v>
      </c>
    </row>
    <row r="66" spans="1:16" ht="12.75">
      <c r="A66" s="25" t="s">
        <v>45</v>
      </c>
      <c s="29" t="s">
        <v>118</v>
      </c>
      <c s="29" t="s">
        <v>119</v>
      </c>
      <c s="25" t="s">
        <v>47</v>
      </c>
      <c s="30" t="s">
        <v>120</v>
      </c>
      <c s="31" t="s">
        <v>49</v>
      </c>
      <c s="32">
        <v>79.794</v>
      </c>
      <c s="33">
        <v>0</v>
      </c>
      <c s="33">
        <f>ROUND(ROUND(H66,2)*ROUND(G66,3),2)</f>
      </c>
      <c r="O66">
        <f>(I66*21)/100</f>
      </c>
      <c t="s">
        <v>23</v>
      </c>
    </row>
    <row r="67" spans="1:5" ht="25.5">
      <c r="A67" s="34" t="s">
        <v>50</v>
      </c>
      <c r="E67" s="35" t="s">
        <v>121</v>
      </c>
    </row>
    <row r="68" spans="1:5" ht="38.25">
      <c r="A68" s="36" t="s">
        <v>52</v>
      </c>
      <c r="E68" s="37" t="s">
        <v>122</v>
      </c>
    </row>
    <row r="69" spans="1:5" ht="293.25">
      <c r="A69" t="s">
        <v>54</v>
      </c>
      <c r="E69" s="35" t="s">
        <v>123</v>
      </c>
    </row>
    <row r="70" spans="1:16" ht="12.75">
      <c r="A70" s="25" t="s">
        <v>45</v>
      </c>
      <c s="29" t="s">
        <v>124</v>
      </c>
      <c s="29" t="s">
        <v>125</v>
      </c>
      <c s="25" t="s">
        <v>47</v>
      </c>
      <c s="30" t="s">
        <v>126</v>
      </c>
      <c s="31" t="s">
        <v>49</v>
      </c>
      <c s="32">
        <v>32.056</v>
      </c>
      <c s="33">
        <v>0</v>
      </c>
      <c s="33">
        <f>ROUND(ROUND(H70,2)*ROUND(G70,3),2)</f>
      </c>
      <c r="O70">
        <f>(I70*21)/100</f>
      </c>
      <c t="s">
        <v>23</v>
      </c>
    </row>
    <row r="71" spans="1:5" ht="12.75">
      <c r="A71" s="34" t="s">
        <v>50</v>
      </c>
      <c r="E71" s="35" t="s">
        <v>127</v>
      </c>
    </row>
    <row r="72" spans="1:5" ht="12.75">
      <c r="A72" s="36" t="s">
        <v>52</v>
      </c>
      <c r="E72" s="37" t="s">
        <v>128</v>
      </c>
    </row>
    <row r="73" spans="1:5" ht="216.75">
      <c r="A73" t="s">
        <v>54</v>
      </c>
      <c r="E73" s="35" t="s">
        <v>129</v>
      </c>
    </row>
    <row r="74" spans="1:16" ht="12.75">
      <c r="A74" s="25" t="s">
        <v>45</v>
      </c>
      <c s="29" t="s">
        <v>130</v>
      </c>
      <c s="29" t="s">
        <v>131</v>
      </c>
      <c s="25" t="s">
        <v>47</v>
      </c>
      <c s="30" t="s">
        <v>132</v>
      </c>
      <c s="31" t="s">
        <v>49</v>
      </c>
      <c s="32">
        <v>59.84</v>
      </c>
      <c s="33">
        <v>0</v>
      </c>
      <c s="33">
        <f>ROUND(ROUND(H74,2)*ROUND(G74,3),2)</f>
      </c>
      <c r="O74">
        <f>(I74*21)/100</f>
      </c>
      <c t="s">
        <v>23</v>
      </c>
    </row>
    <row r="75" spans="1:5" ht="25.5">
      <c r="A75" s="34" t="s">
        <v>50</v>
      </c>
      <c r="E75" s="35" t="s">
        <v>133</v>
      </c>
    </row>
    <row r="76" spans="1:5" ht="12.75">
      <c r="A76" s="36" t="s">
        <v>52</v>
      </c>
      <c r="E76" s="37" t="s">
        <v>134</v>
      </c>
    </row>
    <row r="77" spans="1:5" ht="255">
      <c r="A77" t="s">
        <v>54</v>
      </c>
      <c r="E77" s="35" t="s">
        <v>135</v>
      </c>
    </row>
    <row r="78" spans="1:16" ht="12.75">
      <c r="A78" s="25" t="s">
        <v>45</v>
      </c>
      <c s="29" t="s">
        <v>136</v>
      </c>
      <c s="29" t="s">
        <v>137</v>
      </c>
      <c s="25" t="s">
        <v>47</v>
      </c>
      <c s="30" t="s">
        <v>138</v>
      </c>
      <c s="31" t="s">
        <v>139</v>
      </c>
      <c s="32">
        <v>82.5</v>
      </c>
      <c s="33">
        <v>0</v>
      </c>
      <c s="33">
        <f>ROUND(ROUND(H78,2)*ROUND(G78,3),2)</f>
      </c>
      <c r="O78">
        <f>(I78*21)/100</f>
      </c>
      <c t="s">
        <v>23</v>
      </c>
    </row>
    <row r="79" spans="1:5" ht="25.5">
      <c r="A79" s="34" t="s">
        <v>50</v>
      </c>
      <c r="E79" s="35" t="s">
        <v>140</v>
      </c>
    </row>
    <row r="80" spans="1:5" ht="12.75">
      <c r="A80" s="36" t="s">
        <v>52</v>
      </c>
      <c r="E80" s="37" t="s">
        <v>141</v>
      </c>
    </row>
    <row r="81" spans="1:5" ht="51">
      <c r="A81" t="s">
        <v>54</v>
      </c>
      <c r="E81" s="35" t="s">
        <v>142</v>
      </c>
    </row>
    <row r="82" spans="1:16" ht="12.75">
      <c r="A82" s="25" t="s">
        <v>45</v>
      </c>
      <c s="29" t="s">
        <v>143</v>
      </c>
      <c s="29" t="s">
        <v>144</v>
      </c>
      <c s="25" t="s">
        <v>47</v>
      </c>
      <c s="30" t="s">
        <v>145</v>
      </c>
      <c s="31" t="s">
        <v>139</v>
      </c>
      <c s="32">
        <v>659</v>
      </c>
      <c s="33">
        <v>0</v>
      </c>
      <c s="33">
        <f>ROUND(ROUND(H82,2)*ROUND(G82,3),2)</f>
      </c>
      <c r="O82">
        <f>(I82*21)/100</f>
      </c>
      <c t="s">
        <v>23</v>
      </c>
    </row>
    <row r="83" spans="1:5" ht="12.75">
      <c r="A83" s="34" t="s">
        <v>50</v>
      </c>
      <c r="E83" s="35" t="s">
        <v>146</v>
      </c>
    </row>
    <row r="84" spans="1:5" ht="12.75">
      <c r="A84" s="36" t="s">
        <v>52</v>
      </c>
      <c r="E84" s="37" t="s">
        <v>147</v>
      </c>
    </row>
    <row r="85" spans="1:5" ht="63.75">
      <c r="A85" t="s">
        <v>54</v>
      </c>
      <c r="E85" s="35" t="s">
        <v>148</v>
      </c>
    </row>
    <row r="86" spans="1:18" ht="12.75" customHeight="1">
      <c r="A86" s="6" t="s">
        <v>43</v>
      </c>
      <c s="6"/>
      <c s="39" t="s">
        <v>23</v>
      </c>
      <c s="6"/>
      <c s="27" t="s">
        <v>149</v>
      </c>
      <c s="6"/>
      <c s="6"/>
      <c s="6"/>
      <c s="40">
        <f>0+Q86</f>
      </c>
      <c r="O86">
        <f>0+R86</f>
      </c>
      <c r="Q86">
        <f>0+I87+I91+I95+I99+I103+I107+I111</f>
      </c>
      <c>
        <f>0+O87+O91+O95+O99+O103+O107+O111</f>
      </c>
    </row>
    <row r="87" spans="1:16" ht="12.75">
      <c r="A87" s="25" t="s">
        <v>45</v>
      </c>
      <c s="29" t="s">
        <v>150</v>
      </c>
      <c s="29" t="s">
        <v>151</v>
      </c>
      <c s="25" t="s">
        <v>47</v>
      </c>
      <c s="30" t="s">
        <v>152</v>
      </c>
      <c s="31" t="s">
        <v>49</v>
      </c>
      <c s="32">
        <v>1.28</v>
      </c>
      <c s="33">
        <v>0</v>
      </c>
      <c s="33">
        <f>ROUND(ROUND(H87,2)*ROUND(G87,3),2)</f>
      </c>
      <c r="O87">
        <f>(I87*21)/100</f>
      </c>
      <c t="s">
        <v>23</v>
      </c>
    </row>
    <row r="88" spans="1:5" ht="25.5">
      <c r="A88" s="34" t="s">
        <v>50</v>
      </c>
      <c r="E88" s="35" t="s">
        <v>153</v>
      </c>
    </row>
    <row r="89" spans="1:5" ht="12.75">
      <c r="A89" s="36" t="s">
        <v>52</v>
      </c>
      <c r="E89" s="37" t="s">
        <v>154</v>
      </c>
    </row>
    <row r="90" spans="1:5" ht="76.5">
      <c r="A90" t="s">
        <v>54</v>
      </c>
      <c r="E90" s="35" t="s">
        <v>155</v>
      </c>
    </row>
    <row r="91" spans="1:16" ht="12.75">
      <c r="A91" s="25" t="s">
        <v>45</v>
      </c>
      <c s="29" t="s">
        <v>156</v>
      </c>
      <c s="29" t="s">
        <v>157</v>
      </c>
      <c s="25" t="s">
        <v>47</v>
      </c>
      <c s="30" t="s">
        <v>158</v>
      </c>
      <c s="31" t="s">
        <v>49</v>
      </c>
      <c s="32">
        <v>12.71</v>
      </c>
      <c s="33">
        <v>0</v>
      </c>
      <c s="33">
        <f>ROUND(ROUND(H91,2)*ROUND(G91,3),2)</f>
      </c>
      <c r="O91">
        <f>(I91*21)/100</f>
      </c>
      <c t="s">
        <v>23</v>
      </c>
    </row>
    <row r="92" spans="1:5" ht="25.5">
      <c r="A92" s="34" t="s">
        <v>50</v>
      </c>
      <c r="E92" s="35" t="s">
        <v>159</v>
      </c>
    </row>
    <row r="93" spans="1:5" ht="12.75">
      <c r="A93" s="36" t="s">
        <v>52</v>
      </c>
      <c r="E93" s="37" t="s">
        <v>160</v>
      </c>
    </row>
    <row r="94" spans="1:5" ht="38.25">
      <c r="A94" t="s">
        <v>54</v>
      </c>
      <c r="E94" s="35" t="s">
        <v>161</v>
      </c>
    </row>
    <row r="95" spans="1:16" ht="12.75">
      <c r="A95" s="25" t="s">
        <v>45</v>
      </c>
      <c s="29" t="s">
        <v>162</v>
      </c>
      <c s="29" t="s">
        <v>163</v>
      </c>
      <c s="25" t="s">
        <v>47</v>
      </c>
      <c s="30" t="s">
        <v>164</v>
      </c>
      <c s="31" t="s">
        <v>49</v>
      </c>
      <c s="32">
        <v>6</v>
      </c>
      <c s="33">
        <v>0</v>
      </c>
      <c s="33">
        <f>ROUND(ROUND(H95,2)*ROUND(G95,3),2)</f>
      </c>
      <c r="O95">
        <f>(I95*21)/100</f>
      </c>
      <c t="s">
        <v>23</v>
      </c>
    </row>
    <row r="96" spans="1:5" ht="25.5">
      <c r="A96" s="34" t="s">
        <v>50</v>
      </c>
      <c r="E96" s="35" t="s">
        <v>165</v>
      </c>
    </row>
    <row r="97" spans="1:5" ht="12.75">
      <c r="A97" s="36" t="s">
        <v>52</v>
      </c>
      <c r="E97" s="37" t="s">
        <v>166</v>
      </c>
    </row>
    <row r="98" spans="1:5" ht="369.75">
      <c r="A98" t="s">
        <v>54</v>
      </c>
      <c r="E98" s="35" t="s">
        <v>167</v>
      </c>
    </row>
    <row r="99" spans="1:16" ht="12.75">
      <c r="A99" s="25" t="s">
        <v>45</v>
      </c>
      <c s="29" t="s">
        <v>168</v>
      </c>
      <c s="29" t="s">
        <v>169</v>
      </c>
      <c s="25" t="s">
        <v>47</v>
      </c>
      <c s="30" t="s">
        <v>170</v>
      </c>
      <c s="31" t="s">
        <v>171</v>
      </c>
      <c s="32">
        <v>0.9</v>
      </c>
      <c s="33">
        <v>0</v>
      </c>
      <c s="33">
        <f>ROUND(ROUND(H99,2)*ROUND(G99,3),2)</f>
      </c>
      <c r="O99">
        <f>(I99*21)/100</f>
      </c>
      <c t="s">
        <v>23</v>
      </c>
    </row>
    <row r="100" spans="1:5" ht="12.75">
      <c r="A100" s="34" t="s">
        <v>50</v>
      </c>
      <c r="E100" s="35" t="s">
        <v>172</v>
      </c>
    </row>
    <row r="101" spans="1:5" ht="25.5">
      <c r="A101" s="36" t="s">
        <v>52</v>
      </c>
      <c r="E101" s="37" t="s">
        <v>173</v>
      </c>
    </row>
    <row r="102" spans="1:5" ht="267.75">
      <c r="A102" t="s">
        <v>54</v>
      </c>
      <c r="E102" s="35" t="s">
        <v>174</v>
      </c>
    </row>
    <row r="103" spans="1:16" ht="12.75">
      <c r="A103" s="25" t="s">
        <v>45</v>
      </c>
      <c s="29" t="s">
        <v>175</v>
      </c>
      <c s="29" t="s">
        <v>176</v>
      </c>
      <c s="25" t="s">
        <v>47</v>
      </c>
      <c s="30" t="s">
        <v>177</v>
      </c>
      <c s="31" t="s">
        <v>139</v>
      </c>
      <c s="32">
        <v>34.1</v>
      </c>
      <c s="33">
        <v>0</v>
      </c>
      <c s="33">
        <f>ROUND(ROUND(H103,2)*ROUND(G103,3),2)</f>
      </c>
      <c r="O103">
        <f>(I103*21)/100</f>
      </c>
      <c t="s">
        <v>23</v>
      </c>
    </row>
    <row r="104" spans="1:5" ht="25.5">
      <c r="A104" s="34" t="s">
        <v>50</v>
      </c>
      <c r="E104" s="35" t="s">
        <v>178</v>
      </c>
    </row>
    <row r="105" spans="1:5" ht="12.75">
      <c r="A105" s="36" t="s">
        <v>52</v>
      </c>
      <c r="E105" s="37" t="s">
        <v>179</v>
      </c>
    </row>
    <row r="106" spans="1:5" ht="102">
      <c r="A106" t="s">
        <v>54</v>
      </c>
      <c r="E106" s="35" t="s">
        <v>180</v>
      </c>
    </row>
    <row r="107" spans="1:16" ht="12.75">
      <c r="A107" s="25" t="s">
        <v>45</v>
      </c>
      <c s="29" t="s">
        <v>181</v>
      </c>
      <c s="29" t="s">
        <v>182</v>
      </c>
      <c s="25" t="s">
        <v>47</v>
      </c>
      <c s="30" t="s">
        <v>183</v>
      </c>
      <c s="31" t="s">
        <v>139</v>
      </c>
      <c s="32">
        <v>16.4</v>
      </c>
      <c s="33">
        <v>0</v>
      </c>
      <c s="33">
        <f>ROUND(ROUND(H107,2)*ROUND(G107,3),2)</f>
      </c>
      <c r="O107">
        <f>(I107*21)/100</f>
      </c>
      <c t="s">
        <v>23</v>
      </c>
    </row>
    <row r="108" spans="1:5" ht="25.5">
      <c r="A108" s="34" t="s">
        <v>50</v>
      </c>
      <c r="E108" s="35" t="s">
        <v>184</v>
      </c>
    </row>
    <row r="109" spans="1:5" ht="12.75">
      <c r="A109" s="36" t="s">
        <v>52</v>
      </c>
      <c r="E109" s="37" t="s">
        <v>185</v>
      </c>
    </row>
    <row r="110" spans="1:5" ht="102">
      <c r="A110" t="s">
        <v>54</v>
      </c>
      <c r="E110" s="35" t="s">
        <v>180</v>
      </c>
    </row>
    <row r="111" spans="1:16" ht="12.75">
      <c r="A111" s="25" t="s">
        <v>45</v>
      </c>
      <c s="29" t="s">
        <v>186</v>
      </c>
      <c s="29" t="s">
        <v>187</v>
      </c>
      <c s="25" t="s">
        <v>47</v>
      </c>
      <c s="30" t="s">
        <v>188</v>
      </c>
      <c s="31" t="s">
        <v>139</v>
      </c>
      <c s="32">
        <v>47.6</v>
      </c>
      <c s="33">
        <v>0</v>
      </c>
      <c s="33">
        <f>ROUND(ROUND(H111,2)*ROUND(G111,3),2)</f>
      </c>
      <c r="O111">
        <f>(I111*21)/100</f>
      </c>
      <c t="s">
        <v>23</v>
      </c>
    </row>
    <row r="112" spans="1:5" ht="12.75">
      <c r="A112" s="34" t="s">
        <v>50</v>
      </c>
      <c r="E112" s="35" t="s">
        <v>189</v>
      </c>
    </row>
    <row r="113" spans="1:5" ht="12.75">
      <c r="A113" s="36" t="s">
        <v>52</v>
      </c>
      <c r="E113" s="37" t="s">
        <v>190</v>
      </c>
    </row>
    <row r="114" spans="1:5" ht="102">
      <c r="A114" t="s">
        <v>54</v>
      </c>
      <c r="E114" s="35" t="s">
        <v>191</v>
      </c>
    </row>
    <row r="115" spans="1:18" ht="12.75" customHeight="1">
      <c r="A115" s="6" t="s">
        <v>43</v>
      </c>
      <c s="6"/>
      <c s="39" t="s">
        <v>22</v>
      </c>
      <c s="6"/>
      <c s="27" t="s">
        <v>192</v>
      </c>
      <c s="6"/>
      <c s="6"/>
      <c s="6"/>
      <c s="40">
        <f>0+Q115</f>
      </c>
      <c r="O115">
        <f>0+R115</f>
      </c>
      <c r="Q115">
        <f>0+I116+I120</f>
      </c>
      <c>
        <f>0+O116+O120</f>
      </c>
    </row>
    <row r="116" spans="1:16" ht="12.75">
      <c r="A116" s="25" t="s">
        <v>45</v>
      </c>
      <c s="29" t="s">
        <v>193</v>
      </c>
      <c s="29" t="s">
        <v>194</v>
      </c>
      <c s="25" t="s">
        <v>47</v>
      </c>
      <c s="30" t="s">
        <v>195</v>
      </c>
      <c s="31" t="s">
        <v>49</v>
      </c>
      <c s="32">
        <v>12</v>
      </c>
      <c s="33">
        <v>0</v>
      </c>
      <c s="33">
        <f>ROUND(ROUND(H116,2)*ROUND(G116,3),2)</f>
      </c>
      <c r="O116">
        <f>(I116*21)/100</f>
      </c>
      <c t="s">
        <v>23</v>
      </c>
    </row>
    <row r="117" spans="1:5" ht="25.5">
      <c r="A117" s="34" t="s">
        <v>50</v>
      </c>
      <c r="E117" s="35" t="s">
        <v>196</v>
      </c>
    </row>
    <row r="118" spans="1:5" ht="12.75">
      <c r="A118" s="36" t="s">
        <v>52</v>
      </c>
      <c r="E118" s="37" t="s">
        <v>197</v>
      </c>
    </row>
    <row r="119" spans="1:5" ht="369.75">
      <c r="A119" t="s">
        <v>54</v>
      </c>
      <c r="E119" s="35" t="s">
        <v>198</v>
      </c>
    </row>
    <row r="120" spans="1:16" ht="12.75">
      <c r="A120" s="25" t="s">
        <v>45</v>
      </c>
      <c s="29" t="s">
        <v>199</v>
      </c>
      <c s="29" t="s">
        <v>200</v>
      </c>
      <c s="25" t="s">
        <v>47</v>
      </c>
      <c s="30" t="s">
        <v>201</v>
      </c>
      <c s="31" t="s">
        <v>171</v>
      </c>
      <c s="32">
        <v>2.16</v>
      </c>
      <c s="33">
        <v>0</v>
      </c>
      <c s="33">
        <f>ROUND(ROUND(H120,2)*ROUND(G120,3),2)</f>
      </c>
      <c r="O120">
        <f>(I120*21)/100</f>
      </c>
      <c t="s">
        <v>23</v>
      </c>
    </row>
    <row r="121" spans="1:5" ht="12.75">
      <c r="A121" s="34" t="s">
        <v>50</v>
      </c>
      <c r="E121" s="35" t="s">
        <v>172</v>
      </c>
    </row>
    <row r="122" spans="1:5" ht="25.5">
      <c r="A122" s="36" t="s">
        <v>52</v>
      </c>
      <c r="E122" s="37" t="s">
        <v>202</v>
      </c>
    </row>
    <row r="123" spans="1:5" ht="267.75">
      <c r="A123" t="s">
        <v>54</v>
      </c>
      <c r="E123" s="35" t="s">
        <v>174</v>
      </c>
    </row>
    <row r="124" spans="1:18" ht="12.75" customHeight="1">
      <c r="A124" s="6" t="s">
        <v>43</v>
      </c>
      <c s="6"/>
      <c s="39" t="s">
        <v>33</v>
      </c>
      <c s="6"/>
      <c s="27" t="s">
        <v>203</v>
      </c>
      <c s="6"/>
      <c s="6"/>
      <c s="6"/>
      <c s="40">
        <f>0+Q124</f>
      </c>
      <c r="O124">
        <f>0+R124</f>
      </c>
      <c r="Q124">
        <f>0+I125+I129+I133+I137+I141+I145+I149</f>
      </c>
      <c>
        <f>0+O125+O129+O133+O137+O141+O145+O149</f>
      </c>
    </row>
    <row r="125" spans="1:16" ht="12.75">
      <c r="A125" s="25" t="s">
        <v>45</v>
      </c>
      <c s="29" t="s">
        <v>204</v>
      </c>
      <c s="29" t="s">
        <v>205</v>
      </c>
      <c s="25" t="s">
        <v>47</v>
      </c>
      <c s="30" t="s">
        <v>206</v>
      </c>
      <c s="31" t="s">
        <v>49</v>
      </c>
      <c s="32">
        <v>2.345</v>
      </c>
      <c s="33">
        <v>0</v>
      </c>
      <c s="33">
        <f>ROUND(ROUND(H125,2)*ROUND(G125,3),2)</f>
      </c>
      <c r="O125">
        <f>(I125*21)/100</f>
      </c>
      <c t="s">
        <v>23</v>
      </c>
    </row>
    <row r="126" spans="1:5" ht="25.5">
      <c r="A126" s="34" t="s">
        <v>50</v>
      </c>
      <c r="E126" s="35" t="s">
        <v>207</v>
      </c>
    </row>
    <row r="127" spans="1:5" ht="51">
      <c r="A127" s="36" t="s">
        <v>52</v>
      </c>
      <c r="E127" s="37" t="s">
        <v>208</v>
      </c>
    </row>
    <row r="128" spans="1:5" ht="318.75">
      <c r="A128" t="s">
        <v>54</v>
      </c>
      <c r="E128" s="35" t="s">
        <v>209</v>
      </c>
    </row>
    <row r="129" spans="1:16" ht="12.75">
      <c r="A129" s="25" t="s">
        <v>45</v>
      </c>
      <c s="29" t="s">
        <v>210</v>
      </c>
      <c s="29" t="s">
        <v>211</v>
      </c>
      <c s="25" t="s">
        <v>47</v>
      </c>
      <c s="30" t="s">
        <v>212</v>
      </c>
      <c s="31" t="s">
        <v>171</v>
      </c>
      <c s="32">
        <v>1.779</v>
      </c>
      <c s="33">
        <v>0</v>
      </c>
      <c s="33">
        <f>ROUND(ROUND(H129,2)*ROUND(G129,3),2)</f>
      </c>
      <c r="O129">
        <f>(I129*21)/100</f>
      </c>
      <c t="s">
        <v>23</v>
      </c>
    </row>
    <row r="130" spans="1:5" ht="25.5">
      <c r="A130" s="34" t="s">
        <v>50</v>
      </c>
      <c r="E130" s="35" t="s">
        <v>213</v>
      </c>
    </row>
    <row r="131" spans="1:5" ht="25.5">
      <c r="A131" s="36" t="s">
        <v>52</v>
      </c>
      <c r="E131" s="37" t="s">
        <v>214</v>
      </c>
    </row>
    <row r="132" spans="1:5" ht="293.25">
      <c r="A132" t="s">
        <v>54</v>
      </c>
      <c r="E132" s="35" t="s">
        <v>215</v>
      </c>
    </row>
    <row r="133" spans="1:16" ht="12.75">
      <c r="A133" s="25" t="s">
        <v>45</v>
      </c>
      <c s="29" t="s">
        <v>216</v>
      </c>
      <c s="29" t="s">
        <v>217</v>
      </c>
      <c s="25" t="s">
        <v>47</v>
      </c>
      <c s="30" t="s">
        <v>218</v>
      </c>
      <c s="31" t="s">
        <v>219</v>
      </c>
      <c s="32">
        <v>5</v>
      </c>
      <c s="33">
        <v>0</v>
      </c>
      <c s="33">
        <f>ROUND(ROUND(H133,2)*ROUND(G133,3),2)</f>
      </c>
      <c r="O133">
        <f>(I133*21)/100</f>
      </c>
      <c t="s">
        <v>23</v>
      </c>
    </row>
    <row r="134" spans="1:5" ht="25.5">
      <c r="A134" s="34" t="s">
        <v>50</v>
      </c>
      <c r="E134" s="35" t="s">
        <v>220</v>
      </c>
    </row>
    <row r="135" spans="1:5" ht="12.75">
      <c r="A135" s="36" t="s">
        <v>52</v>
      </c>
      <c r="E135" s="37" t="s">
        <v>221</v>
      </c>
    </row>
    <row r="136" spans="1:5" ht="51">
      <c r="A136" t="s">
        <v>54</v>
      </c>
      <c r="E136" s="35" t="s">
        <v>222</v>
      </c>
    </row>
    <row r="137" spans="1:16" ht="12.75">
      <c r="A137" s="25" t="s">
        <v>45</v>
      </c>
      <c s="29" t="s">
        <v>223</v>
      </c>
      <c s="29" t="s">
        <v>224</v>
      </c>
      <c s="25" t="s">
        <v>47</v>
      </c>
      <c s="30" t="s">
        <v>225</v>
      </c>
      <c s="31" t="s">
        <v>49</v>
      </c>
      <c s="32">
        <v>3.453</v>
      </c>
      <c s="33">
        <v>0</v>
      </c>
      <c s="33">
        <f>ROUND(ROUND(H137,2)*ROUND(G137,3),2)</f>
      </c>
      <c r="O137">
        <f>(I137*21)/100</f>
      </c>
      <c t="s">
        <v>23</v>
      </c>
    </row>
    <row r="138" spans="1:5" ht="25.5">
      <c r="A138" s="34" t="s">
        <v>50</v>
      </c>
      <c r="E138" s="35" t="s">
        <v>226</v>
      </c>
    </row>
    <row r="139" spans="1:5" ht="38.25">
      <c r="A139" s="36" t="s">
        <v>52</v>
      </c>
      <c r="E139" s="37" t="s">
        <v>227</v>
      </c>
    </row>
    <row r="140" spans="1:5" ht="369.75">
      <c r="A140" t="s">
        <v>54</v>
      </c>
      <c r="E140" s="35" t="s">
        <v>198</v>
      </c>
    </row>
    <row r="141" spans="1:16" ht="12.75">
      <c r="A141" s="25" t="s">
        <v>45</v>
      </c>
      <c s="29" t="s">
        <v>228</v>
      </c>
      <c s="29" t="s">
        <v>229</v>
      </c>
      <c s="25" t="s">
        <v>47</v>
      </c>
      <c s="30" t="s">
        <v>230</v>
      </c>
      <c s="31" t="s">
        <v>49</v>
      </c>
      <c s="32">
        <v>71.799</v>
      </c>
      <c s="33">
        <v>0</v>
      </c>
      <c s="33">
        <f>ROUND(ROUND(H141,2)*ROUND(G141,3),2)</f>
      </c>
      <c r="O141">
        <f>(I141*21)/100</f>
      </c>
      <c t="s">
        <v>23</v>
      </c>
    </row>
    <row r="142" spans="1:5" ht="12.75">
      <c r="A142" s="34" t="s">
        <v>50</v>
      </c>
      <c r="E142" s="35" t="s">
        <v>231</v>
      </c>
    </row>
    <row r="143" spans="1:5" ht="51">
      <c r="A143" s="36" t="s">
        <v>52</v>
      </c>
      <c r="E143" s="37" t="s">
        <v>232</v>
      </c>
    </row>
    <row r="144" spans="1:5" ht="38.25">
      <c r="A144" t="s">
        <v>54</v>
      </c>
      <c r="E144" s="35" t="s">
        <v>161</v>
      </c>
    </row>
    <row r="145" spans="1:16" ht="12.75">
      <c r="A145" s="25" t="s">
        <v>45</v>
      </c>
      <c s="29" t="s">
        <v>233</v>
      </c>
      <c s="29" t="s">
        <v>234</v>
      </c>
      <c s="25" t="s">
        <v>47</v>
      </c>
      <c s="30" t="s">
        <v>235</v>
      </c>
      <c s="31" t="s">
        <v>49</v>
      </c>
      <c s="32">
        <v>14.28</v>
      </c>
      <c s="33">
        <v>0</v>
      </c>
      <c s="33">
        <f>ROUND(ROUND(H145,2)*ROUND(G145,3),2)</f>
      </c>
      <c r="O145">
        <f>(I145*21)/100</f>
      </c>
      <c t="s">
        <v>23</v>
      </c>
    </row>
    <row r="146" spans="1:5" ht="25.5">
      <c r="A146" s="34" t="s">
        <v>50</v>
      </c>
      <c r="E146" s="35" t="s">
        <v>236</v>
      </c>
    </row>
    <row r="147" spans="1:5" ht="12.75">
      <c r="A147" s="36" t="s">
        <v>52</v>
      </c>
      <c r="E147" s="37" t="s">
        <v>237</v>
      </c>
    </row>
    <row r="148" spans="1:5" ht="38.25">
      <c r="A148" t="s">
        <v>54</v>
      </c>
      <c r="E148" s="35" t="s">
        <v>161</v>
      </c>
    </row>
    <row r="149" spans="1:16" ht="12.75">
      <c r="A149" s="25" t="s">
        <v>45</v>
      </c>
      <c s="29" t="s">
        <v>238</v>
      </c>
      <c s="29" t="s">
        <v>239</v>
      </c>
      <c s="25" t="s">
        <v>47</v>
      </c>
      <c s="30" t="s">
        <v>240</v>
      </c>
      <c s="31" t="s">
        <v>49</v>
      </c>
      <c s="32">
        <v>16.8</v>
      </c>
      <c s="33">
        <v>0</v>
      </c>
      <c s="33">
        <f>ROUND(ROUND(H149,2)*ROUND(G149,3),2)</f>
      </c>
      <c r="O149">
        <f>(I149*21)/100</f>
      </c>
      <c t="s">
        <v>23</v>
      </c>
    </row>
    <row r="150" spans="1:5" ht="25.5">
      <c r="A150" s="34" t="s">
        <v>50</v>
      </c>
      <c r="E150" s="35" t="s">
        <v>241</v>
      </c>
    </row>
    <row r="151" spans="1:5" ht="38.25">
      <c r="A151" s="36" t="s">
        <v>52</v>
      </c>
      <c r="E151" s="37" t="s">
        <v>242</v>
      </c>
    </row>
    <row r="152" spans="1:5" ht="76.5">
      <c r="A152" t="s">
        <v>54</v>
      </c>
      <c r="E152" s="35" t="s">
        <v>243</v>
      </c>
    </row>
    <row r="153" spans="1:18" ht="12.75" customHeight="1">
      <c r="A153" s="6" t="s">
        <v>43</v>
      </c>
      <c s="6"/>
      <c s="39" t="s">
        <v>35</v>
      </c>
      <c s="6"/>
      <c s="27" t="s">
        <v>244</v>
      </c>
      <c s="6"/>
      <c s="6"/>
      <c s="6"/>
      <c s="40">
        <f>0+Q153</f>
      </c>
      <c r="O153">
        <f>0+R153</f>
      </c>
      <c r="Q153">
        <f>0+I154+I158+I162</f>
      </c>
      <c>
        <f>0+O154+O158+O162</f>
      </c>
    </row>
    <row r="154" spans="1:16" ht="25.5">
      <c r="A154" s="25" t="s">
        <v>45</v>
      </c>
      <c s="29" t="s">
        <v>245</v>
      </c>
      <c s="29" t="s">
        <v>246</v>
      </c>
      <c s="25" t="s">
        <v>47</v>
      </c>
      <c s="30" t="s">
        <v>247</v>
      </c>
      <c s="31" t="s">
        <v>139</v>
      </c>
      <c s="32">
        <v>70</v>
      </c>
      <c s="33">
        <v>0</v>
      </c>
      <c s="33">
        <f>ROUND(ROUND(H154,2)*ROUND(G154,3),2)</f>
      </c>
      <c r="O154">
        <f>(I154*21)/100</f>
      </c>
      <c t="s">
        <v>23</v>
      </c>
    </row>
    <row r="155" spans="1:5" ht="25.5">
      <c r="A155" s="34" t="s">
        <v>50</v>
      </c>
      <c r="E155" s="35" t="s">
        <v>248</v>
      </c>
    </row>
    <row r="156" spans="1:5" ht="51">
      <c r="A156" s="36" t="s">
        <v>52</v>
      </c>
      <c r="E156" s="37" t="s">
        <v>249</v>
      </c>
    </row>
    <row r="157" spans="1:5" ht="76.5">
      <c r="A157" t="s">
        <v>54</v>
      </c>
      <c r="E157" s="35" t="s">
        <v>250</v>
      </c>
    </row>
    <row r="158" spans="1:16" ht="12.75">
      <c r="A158" s="25" t="s">
        <v>45</v>
      </c>
      <c s="29" t="s">
        <v>251</v>
      </c>
      <c s="29" t="s">
        <v>252</v>
      </c>
      <c s="25" t="s">
        <v>47</v>
      </c>
      <c s="30" t="s">
        <v>253</v>
      </c>
      <c s="31" t="s">
        <v>139</v>
      </c>
      <c s="32">
        <v>82.5</v>
      </c>
      <c s="33">
        <v>0</v>
      </c>
      <c s="33">
        <f>ROUND(ROUND(H158,2)*ROUND(G158,3),2)</f>
      </c>
      <c r="O158">
        <f>(I158*21)/100</f>
      </c>
      <c t="s">
        <v>23</v>
      </c>
    </row>
    <row r="159" spans="1:5" ht="25.5">
      <c r="A159" s="34" t="s">
        <v>50</v>
      </c>
      <c r="E159" s="35" t="s">
        <v>254</v>
      </c>
    </row>
    <row r="160" spans="1:5" ht="38.25">
      <c r="A160" s="36" t="s">
        <v>52</v>
      </c>
      <c r="E160" s="37" t="s">
        <v>255</v>
      </c>
    </row>
    <row r="161" spans="1:5" ht="76.5">
      <c r="A161" t="s">
        <v>54</v>
      </c>
      <c r="E161" s="35" t="s">
        <v>256</v>
      </c>
    </row>
    <row r="162" spans="1:16" ht="12.75">
      <c r="A162" s="25" t="s">
        <v>45</v>
      </c>
      <c s="29" t="s">
        <v>257</v>
      </c>
      <c s="29" t="s">
        <v>258</v>
      </c>
      <c s="25" t="s">
        <v>47</v>
      </c>
      <c s="30" t="s">
        <v>259</v>
      </c>
      <c s="31" t="s">
        <v>139</v>
      </c>
      <c s="32">
        <v>70</v>
      </c>
      <c s="33">
        <v>0</v>
      </c>
      <c s="33">
        <f>ROUND(ROUND(H162,2)*ROUND(G162,3),2)</f>
      </c>
      <c r="O162">
        <f>(I162*21)/100</f>
      </c>
      <c t="s">
        <v>23</v>
      </c>
    </row>
    <row r="163" spans="1:5" ht="38.25">
      <c r="A163" s="34" t="s">
        <v>50</v>
      </c>
      <c r="E163" s="35" t="s">
        <v>260</v>
      </c>
    </row>
    <row r="164" spans="1:5" ht="51">
      <c r="A164" s="36" t="s">
        <v>52</v>
      </c>
      <c r="E164" s="37" t="s">
        <v>249</v>
      </c>
    </row>
    <row r="165" spans="1:5" ht="76.5">
      <c r="A165" t="s">
        <v>54</v>
      </c>
      <c r="E165" s="35" t="s">
        <v>250</v>
      </c>
    </row>
    <row r="166" spans="1:18" ht="12.75" customHeight="1">
      <c r="A166" s="6" t="s">
        <v>43</v>
      </c>
      <c s="6"/>
      <c s="39" t="s">
        <v>78</v>
      </c>
      <c s="6"/>
      <c s="27" t="s">
        <v>261</v>
      </c>
      <c s="6"/>
      <c s="6"/>
      <c s="6"/>
      <c s="40">
        <f>0+Q166</f>
      </c>
      <c r="O166">
        <f>0+R166</f>
      </c>
      <c r="Q166">
        <f>0+I167</f>
      </c>
      <c>
        <f>0+O167</f>
      </c>
    </row>
    <row r="167" spans="1:16" ht="25.5">
      <c r="A167" s="25" t="s">
        <v>45</v>
      </c>
      <c s="29" t="s">
        <v>262</v>
      </c>
      <c s="29" t="s">
        <v>263</v>
      </c>
      <c s="25" t="s">
        <v>47</v>
      </c>
      <c s="30" t="s">
        <v>264</v>
      </c>
      <c s="31" t="s">
        <v>139</v>
      </c>
      <c s="32">
        <v>16.4</v>
      </c>
      <c s="33">
        <v>0</v>
      </c>
      <c s="33">
        <f>ROUND(ROUND(H167,2)*ROUND(G167,3),2)</f>
      </c>
      <c r="O167">
        <f>(I167*21)/100</f>
      </c>
      <c t="s">
        <v>23</v>
      </c>
    </row>
    <row r="168" spans="1:5" ht="12.75">
      <c r="A168" s="34" t="s">
        <v>50</v>
      </c>
      <c r="E168" s="35" t="s">
        <v>265</v>
      </c>
    </row>
    <row r="169" spans="1:5" ht="12.75">
      <c r="A169" s="36" t="s">
        <v>52</v>
      </c>
      <c r="E169" s="37" t="s">
        <v>185</v>
      </c>
    </row>
    <row r="170" spans="1:5" ht="204">
      <c r="A170" t="s">
        <v>54</v>
      </c>
      <c r="E170" s="35" t="s">
        <v>266</v>
      </c>
    </row>
    <row r="171" spans="1:18" ht="12.75" customHeight="1">
      <c r="A171" s="6" t="s">
        <v>43</v>
      </c>
      <c s="6"/>
      <c s="39" t="s">
        <v>81</v>
      </c>
      <c s="6"/>
      <c s="27" t="s">
        <v>267</v>
      </c>
      <c s="6"/>
      <c s="6"/>
      <c s="6"/>
      <c s="40">
        <f>0+Q171</f>
      </c>
      <c r="O171">
        <f>0+R171</f>
      </c>
      <c r="Q171">
        <f>0+I172+I176+I180</f>
      </c>
      <c>
        <f>0+O172+O176+O180</f>
      </c>
    </row>
    <row r="172" spans="1:16" ht="12.75">
      <c r="A172" s="25" t="s">
        <v>45</v>
      </c>
      <c s="29" t="s">
        <v>268</v>
      </c>
      <c s="29" t="s">
        <v>269</v>
      </c>
      <c s="25" t="s">
        <v>47</v>
      </c>
      <c s="30" t="s">
        <v>270</v>
      </c>
      <c s="31" t="s">
        <v>219</v>
      </c>
      <c s="32">
        <v>8</v>
      </c>
      <c s="33">
        <v>0</v>
      </c>
      <c s="33">
        <f>ROUND(ROUND(H172,2)*ROUND(G172,3),2)</f>
      </c>
      <c r="O172">
        <f>(I172*21)/100</f>
      </c>
      <c t="s">
        <v>23</v>
      </c>
    </row>
    <row r="173" spans="1:5" ht="25.5">
      <c r="A173" s="34" t="s">
        <v>50</v>
      </c>
      <c r="E173" s="35" t="s">
        <v>271</v>
      </c>
    </row>
    <row r="174" spans="1:5" ht="12.75">
      <c r="A174" s="36" t="s">
        <v>52</v>
      </c>
      <c r="E174" s="37" t="s">
        <v>272</v>
      </c>
    </row>
    <row r="175" spans="1:5" ht="242.25">
      <c r="A175" t="s">
        <v>54</v>
      </c>
      <c r="E175" s="35" t="s">
        <v>273</v>
      </c>
    </row>
    <row r="176" spans="1:16" ht="12.75">
      <c r="A176" s="25" t="s">
        <v>45</v>
      </c>
      <c s="29" t="s">
        <v>274</v>
      </c>
      <c s="29" t="s">
        <v>275</v>
      </c>
      <c s="25" t="s">
        <v>47</v>
      </c>
      <c s="30" t="s">
        <v>276</v>
      </c>
      <c s="31" t="s">
        <v>219</v>
      </c>
      <c s="32">
        <v>2</v>
      </c>
      <c s="33">
        <v>0</v>
      </c>
      <c s="33">
        <f>ROUND(ROUND(H176,2)*ROUND(G176,3),2)</f>
      </c>
      <c r="O176">
        <f>(I176*21)/100</f>
      </c>
      <c t="s">
        <v>23</v>
      </c>
    </row>
    <row r="177" spans="1:5" ht="25.5">
      <c r="A177" s="34" t="s">
        <v>50</v>
      </c>
      <c r="E177" s="35" t="s">
        <v>277</v>
      </c>
    </row>
    <row r="178" spans="1:5" ht="12.75">
      <c r="A178" s="36" t="s">
        <v>52</v>
      </c>
      <c r="E178" s="37" t="s">
        <v>278</v>
      </c>
    </row>
    <row r="179" spans="1:5" ht="178.5">
      <c r="A179" t="s">
        <v>54</v>
      </c>
      <c r="E179" s="35" t="s">
        <v>279</v>
      </c>
    </row>
    <row r="180" spans="1:16" ht="12.75">
      <c r="A180" s="25" t="s">
        <v>45</v>
      </c>
      <c s="29" t="s">
        <v>280</v>
      </c>
      <c s="29" t="s">
        <v>281</v>
      </c>
      <c s="25" t="s">
        <v>47</v>
      </c>
      <c s="30" t="s">
        <v>282</v>
      </c>
      <c s="31" t="s">
        <v>73</v>
      </c>
      <c s="32">
        <v>2</v>
      </c>
      <c s="33">
        <v>0</v>
      </c>
      <c s="33">
        <f>ROUND(ROUND(H180,2)*ROUND(G180,3),2)</f>
      </c>
      <c r="O180">
        <f>(I180*21)/100</f>
      </c>
      <c t="s">
        <v>23</v>
      </c>
    </row>
    <row r="181" spans="1:5" ht="25.5">
      <c r="A181" s="34" t="s">
        <v>50</v>
      </c>
      <c r="E181" s="35" t="s">
        <v>283</v>
      </c>
    </row>
    <row r="182" spans="1:5" ht="12.75">
      <c r="A182" s="36" t="s">
        <v>52</v>
      </c>
      <c r="E182" s="37" t="s">
        <v>47</v>
      </c>
    </row>
    <row r="183" spans="1:5" ht="178.5">
      <c r="A183" t="s">
        <v>54</v>
      </c>
      <c r="E183" s="35" t="s">
        <v>284</v>
      </c>
    </row>
    <row r="184" spans="1:18" ht="12.75" customHeight="1">
      <c r="A184" s="6" t="s">
        <v>43</v>
      </c>
      <c s="6"/>
      <c s="39" t="s">
        <v>40</v>
      </c>
      <c s="6"/>
      <c s="27" t="s">
        <v>285</v>
      </c>
      <c s="6"/>
      <c s="6"/>
      <c s="6"/>
      <c s="40">
        <f>0+Q184</f>
      </c>
      <c r="O184">
        <f>0+R184</f>
      </c>
      <c r="Q184">
        <f>0+I185+I189+I193+I197</f>
      </c>
      <c>
        <f>0+O185+O189+O193+O197</f>
      </c>
    </row>
    <row r="185" spans="1:16" ht="12.75">
      <c r="A185" s="25" t="s">
        <v>45</v>
      </c>
      <c s="29" t="s">
        <v>286</v>
      </c>
      <c s="29" t="s">
        <v>287</v>
      </c>
      <c s="25" t="s">
        <v>47</v>
      </c>
      <c s="30" t="s">
        <v>288</v>
      </c>
      <c s="31" t="s">
        <v>219</v>
      </c>
      <c s="32">
        <v>18.6</v>
      </c>
      <c s="33">
        <v>0</v>
      </c>
      <c s="33">
        <f>ROUND(ROUND(H185,2)*ROUND(G185,3),2)</f>
      </c>
      <c r="O185">
        <f>(I185*21)/100</f>
      </c>
      <c t="s">
        <v>23</v>
      </c>
    </row>
    <row r="186" spans="1:5" ht="12.75">
      <c r="A186" s="34" t="s">
        <v>50</v>
      </c>
      <c r="E186" s="35" t="s">
        <v>289</v>
      </c>
    </row>
    <row r="187" spans="1:5" ht="12.75">
      <c r="A187" s="36" t="s">
        <v>52</v>
      </c>
      <c r="E187" s="37" t="s">
        <v>290</v>
      </c>
    </row>
    <row r="188" spans="1:5" ht="63.75">
      <c r="A188" t="s">
        <v>54</v>
      </c>
      <c r="E188" s="35" t="s">
        <v>291</v>
      </c>
    </row>
    <row r="189" spans="1:16" ht="12.75">
      <c r="A189" s="25" t="s">
        <v>45</v>
      </c>
      <c s="29" t="s">
        <v>292</v>
      </c>
      <c s="29" t="s">
        <v>293</v>
      </c>
      <c s="25" t="s">
        <v>47</v>
      </c>
      <c s="30" t="s">
        <v>294</v>
      </c>
      <c s="31" t="s">
        <v>73</v>
      </c>
      <c s="32">
        <v>2</v>
      </c>
      <c s="33">
        <v>0</v>
      </c>
      <c s="33">
        <f>ROUND(ROUND(H189,2)*ROUND(G189,3),2)</f>
      </c>
      <c r="O189">
        <f>(I189*21)/100</f>
      </c>
      <c t="s">
        <v>23</v>
      </c>
    </row>
    <row r="190" spans="1:5" ht="25.5">
      <c r="A190" s="34" t="s">
        <v>50</v>
      </c>
      <c r="E190" s="35" t="s">
        <v>295</v>
      </c>
    </row>
    <row r="191" spans="1:5" ht="12.75">
      <c r="A191" s="36" t="s">
        <v>52</v>
      </c>
      <c r="E191" s="37" t="s">
        <v>47</v>
      </c>
    </row>
    <row r="192" spans="1:5" ht="51">
      <c r="A192" t="s">
        <v>54</v>
      </c>
      <c r="E192" s="35" t="s">
        <v>296</v>
      </c>
    </row>
    <row r="193" spans="1:16" ht="12.75">
      <c r="A193" s="25" t="s">
        <v>45</v>
      </c>
      <c s="29" t="s">
        <v>297</v>
      </c>
      <c s="29" t="s">
        <v>298</v>
      </c>
      <c s="25" t="s">
        <v>47</v>
      </c>
      <c s="30" t="s">
        <v>299</v>
      </c>
      <c s="31" t="s">
        <v>49</v>
      </c>
      <c s="32">
        <v>0.265</v>
      </c>
      <c s="33">
        <v>0</v>
      </c>
      <c s="33">
        <f>ROUND(ROUND(H193,2)*ROUND(G193,3),2)</f>
      </c>
      <c r="O193">
        <f>(I193*21)/100</f>
      </c>
      <c t="s">
        <v>23</v>
      </c>
    </row>
    <row r="194" spans="1:5" ht="25.5">
      <c r="A194" s="34" t="s">
        <v>50</v>
      </c>
      <c r="E194" s="35" t="s">
        <v>300</v>
      </c>
    </row>
    <row r="195" spans="1:5" ht="12.75">
      <c r="A195" s="36" t="s">
        <v>52</v>
      </c>
      <c r="E195" s="37" t="s">
        <v>301</v>
      </c>
    </row>
    <row r="196" spans="1:5" ht="76.5">
      <c r="A196" t="s">
        <v>54</v>
      </c>
      <c r="E196" s="35" t="s">
        <v>302</v>
      </c>
    </row>
    <row r="197" spans="1:16" ht="12.75">
      <c r="A197" s="25" t="s">
        <v>45</v>
      </c>
      <c s="29" t="s">
        <v>303</v>
      </c>
      <c s="29" t="s">
        <v>304</v>
      </c>
      <c s="25" t="s">
        <v>47</v>
      </c>
      <c s="30" t="s">
        <v>305</v>
      </c>
      <c s="31" t="s">
        <v>219</v>
      </c>
      <c s="32">
        <v>55</v>
      </c>
      <c s="33">
        <v>0</v>
      </c>
      <c s="33">
        <f>ROUND(ROUND(H197,2)*ROUND(G197,3),2)</f>
      </c>
      <c r="O197">
        <f>(I197*21)/100</f>
      </c>
      <c t="s">
        <v>23</v>
      </c>
    </row>
    <row r="198" spans="1:5" ht="25.5">
      <c r="A198" s="34" t="s">
        <v>50</v>
      </c>
      <c r="E198" s="35" t="s">
        <v>306</v>
      </c>
    </row>
    <row r="199" spans="1:5" ht="38.25">
      <c r="A199" s="36" t="s">
        <v>52</v>
      </c>
      <c r="E199" s="37" t="s">
        <v>307</v>
      </c>
    </row>
    <row r="200" spans="1:5" ht="76.5">
      <c r="A200" t="s">
        <v>54</v>
      </c>
      <c r="E200" s="35" t="s">
        <v>308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